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катерина\Desktop\УЛК ДОКУМЕНТЫ\МОЯ РАБОТА\FSC\ОБОСОБЛЕННЫЕ ПОДРАЗДЕЛЕНИЯ ГК УЛК\МОНИТОРИНГ\2021\Виноградовский ЛПХ\"/>
    </mc:Choice>
  </mc:AlternateContent>
  <bookViews>
    <workbookView xWindow="0" yWindow="0" windowWidth="28800" windowHeight="11730" tabRatio="1000" activeTab="6"/>
  </bookViews>
  <sheets>
    <sheet name="2104 Березниковксое " sheetId="8" r:id="rId1"/>
    <sheet name="1951 Верхнетоемское " sheetId="14" r:id="rId2"/>
    <sheet name="2105 Верхнетоемское " sheetId="10" r:id="rId3"/>
    <sheet name="2137 Верхнетоемское " sheetId="11" r:id="rId4"/>
    <sheet name="2168 Шенкурское " sheetId="20" r:id="rId5"/>
    <sheet name="2421 Березниковское " sheetId="21" r:id="rId6"/>
    <sheet name="2463 Верхнетоемское " sheetId="22" r:id="rId7"/>
  </sheets>
  <definedNames>
    <definedName name="_xlnm.Print_Area" localSheetId="0">'2104 Березниковксое '!$A$1:$D$108</definedName>
    <definedName name="_xlnm.Print_Area" localSheetId="3">'2137 Верхнетоемское '!$A$1:$D$101</definedName>
    <definedName name="_xlnm.Print_Area" localSheetId="4">'2168 Шенкурское '!$A$1:$D$103</definedName>
    <definedName name="_xlnm.Print_Area" localSheetId="5">'2421 Березниковское '!$A$1:$D$108</definedName>
    <definedName name="_xlnm.Print_Area" localSheetId="6">'2463 Верхнетоемское '!$A$1:$D$102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0" l="1"/>
  <c r="C65" i="10"/>
  <c r="C64" i="10" s="1"/>
  <c r="C55" i="10" s="1"/>
  <c r="C63" i="10"/>
  <c r="C56" i="10"/>
  <c r="C74" i="22"/>
  <c r="C69" i="22"/>
  <c r="C68" i="22" s="1"/>
  <c r="C67" i="22"/>
  <c r="C70" i="20"/>
  <c r="C69" i="20"/>
  <c r="C68" i="20"/>
  <c r="C67" i="20"/>
  <c r="C61" i="20" s="1"/>
  <c r="C60" i="22" l="1"/>
  <c r="C66" i="11"/>
  <c r="C65" i="11"/>
  <c r="C64" i="11"/>
  <c r="C58" i="11"/>
  <c r="C57" i="11" s="1"/>
  <c r="C71" i="21"/>
  <c r="C70" i="21"/>
  <c r="C69" i="21"/>
  <c r="C67" i="21"/>
  <c r="C65" i="21"/>
  <c r="C63" i="21"/>
  <c r="C62" i="21" s="1"/>
  <c r="C64" i="8" l="1"/>
  <c r="C63" i="8"/>
  <c r="C62" i="8"/>
  <c r="C66" i="14"/>
  <c r="C26" i="14" l="1"/>
  <c r="C30" i="22" l="1"/>
  <c r="C38" i="22" s="1"/>
  <c r="C29" i="22"/>
  <c r="C15" i="22"/>
  <c r="C10" i="22"/>
  <c r="C32" i="21" l="1"/>
  <c r="C40" i="21" s="1"/>
  <c r="C10" i="21"/>
  <c r="C31" i="21"/>
  <c r="C15" i="21"/>
  <c r="C31" i="20" l="1"/>
  <c r="C39" i="20" s="1"/>
  <c r="C30" i="20"/>
  <c r="C15" i="20"/>
  <c r="C10" i="20"/>
  <c r="C33" i="10" l="1"/>
  <c r="C35" i="14" l="1"/>
  <c r="C25" i="14"/>
  <c r="C35" i="8" l="1"/>
  <c r="C79" i="14" l="1"/>
  <c r="C65" i="14"/>
  <c r="C58" i="14"/>
  <c r="C16" i="14"/>
  <c r="C11" i="14"/>
  <c r="C57" i="14" l="1"/>
  <c r="C66" i="8" l="1"/>
  <c r="C65" i="8" s="1"/>
  <c r="C59" i="8"/>
  <c r="C58" i="8" s="1"/>
  <c r="C25" i="8"/>
  <c r="C26" i="8"/>
  <c r="C57" i="8" l="1"/>
  <c r="C25" i="10"/>
  <c r="C24" i="10"/>
  <c r="C25" i="11" l="1"/>
  <c r="C26" i="11" l="1"/>
  <c r="C35" i="11" s="1"/>
</calcChain>
</file>

<file path=xl/sharedStrings.xml><?xml version="1.0" encoding="utf-8"?>
<sst xmlns="http://schemas.openxmlformats.org/spreadsheetml/2006/main" count="1053" uniqueCount="275">
  <si>
    <t>Ежегодно</t>
  </si>
  <si>
    <t>Рентабельность производства, %</t>
  </si>
  <si>
    <t>Общее количество работников на предприятии; доля (%) местных жителей, занятых на производстве от общего числа работников</t>
  </si>
  <si>
    <t>Анализ хозяйственных показателей</t>
  </si>
  <si>
    <t>Один раз в пять лет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</si>
  <si>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изменения  численности охотничьих видов (наблюдается / не наблюдается уменьшение)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</si>
  <si>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площадь, пройденная           пожаром, га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</si>
  <si>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вспышки размножения насекомых-вредителей, га</t>
    </r>
  </si>
  <si>
    <t>Влияние на окружающую     среду: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</si>
  <si>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 xml:space="preserve">ЛВПЦ 4 </t>
    </r>
    <r>
      <rPr>
        <sz val="12"/>
        <color theme="1"/>
        <rFont val="Times New Roman"/>
        <family val="1"/>
        <charset val="204"/>
      </rPr>
      <t>Лесные территории, выполняющие особые защитные функции</t>
    </r>
    <r>
      <rPr>
        <b/>
        <sz val="12"/>
        <color theme="1"/>
        <rFont val="Times New Roman"/>
        <family val="1"/>
        <charset val="204"/>
      </rPr>
      <t>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</si>
  <si>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ЛВПЦ 2</t>
    </r>
    <r>
      <rPr>
        <sz val="12"/>
        <color theme="1"/>
        <rFont val="Times New Roman"/>
        <family val="1"/>
        <charset val="204"/>
      </rPr>
      <t xml:space="preserve"> Крупные лесные ландшафты, значимые на мировом, региональном и национальном уровнях</t>
    </r>
    <r>
      <rPr>
        <b/>
        <sz val="12"/>
        <color theme="1"/>
        <rFont val="Times New Roman"/>
        <family val="1"/>
        <charset val="204"/>
      </rPr>
      <t>:</t>
    </r>
  </si>
  <si>
    <t>Площадь ЛВПЦ, га, в том числе:</t>
  </si>
  <si>
    <t>Территории с ограничением режима лесопользования:</t>
  </si>
  <si>
    <t>-</t>
  </si>
  <si>
    <t>Площадь рубок  спелых и перестойных насаждений,  га:</t>
  </si>
  <si>
    <t>Объем рубок по уходу за лесом, м3/ тыс. руб.:</t>
  </si>
  <si>
    <t>2.3</t>
  </si>
  <si>
    <r>
      <t>Объем рубок в спелых и перестойных насаждениях, тыс. 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</si>
  <si>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2.2</t>
  </si>
  <si>
    <r>
      <t>Объем заготовки по основным породам,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</si>
  <si>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2.1</t>
  </si>
  <si>
    <r>
      <t>Объем заготовки, тыс. 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</si>
  <si>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Запас, всего, тыс.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,
в том числе:</t>
    </r>
  </si>
  <si>
    <t>1.5</t>
  </si>
  <si>
    <t>1.4</t>
  </si>
  <si>
    <t>Средний бонитет насаждения</t>
  </si>
  <si>
    <t>1.3</t>
  </si>
  <si>
    <t>Средний возраст насаждения, лет</t>
  </si>
  <si>
    <t>1.2</t>
  </si>
  <si>
    <t xml:space="preserve">Средний состав насаждения </t>
  </si>
  <si>
    <t>1.1</t>
  </si>
  <si>
    <t xml:space="preserve">1 раз в 10 лет </t>
  </si>
  <si>
    <t>Лесоводственные показатели:</t>
  </si>
  <si>
    <t>Периодичность</t>
  </si>
  <si>
    <t>Мероприятия по сбору данных</t>
  </si>
  <si>
    <t>Показатели</t>
  </si>
  <si>
    <t>№ п.п.</t>
  </si>
  <si>
    <t>Отчет по мониторингу хозяйственной деятельности</t>
  </si>
  <si>
    <t>· молодняков</t>
  </si>
  <si>
    <t>· средневозрастных</t>
  </si>
  <si>
    <t>· приспевающих</t>
  </si>
  <si>
    <t>· спелых и перестойных</t>
  </si>
  <si>
    <t>· расчетный</t>
  </si>
  <si>
    <t>· % освоения расчетной лесосеки</t>
  </si>
  <si>
    <t>· Сосна</t>
  </si>
  <si>
    <t>· Ель</t>
  </si>
  <si>
    <t>· Береза</t>
  </si>
  <si>
    <t>· Осина</t>
  </si>
  <si>
    <t>· Прочие (ольха, ива)</t>
  </si>
  <si>
    <t>· фактический</t>
  </si>
  <si>
    <t>· всего, в том числе:</t>
  </si>
  <si>
    <t>· сплошные рубки</t>
  </si>
  <si>
    <t>· %  сплошных рубок</t>
  </si>
  <si>
    <t>· Всего, га, в том числе:</t>
  </si>
  <si>
    <t>· создание лесных культур</t>
  </si>
  <si>
    <t>· естественное заращивание</t>
  </si>
  <si>
    <t>· содействие естественному возобновлению</t>
  </si>
  <si>
    <t>0/0</t>
  </si>
  <si>
    <t>· Лиственница</t>
  </si>
  <si>
    <r>
      <t>·</t>
    </r>
    <r>
      <rPr>
        <sz val="7"/>
        <color theme="1"/>
        <rFont val="Times New Roman"/>
        <family val="1"/>
        <charset val="204"/>
      </rPr>
      <t> </t>
    </r>
    <r>
      <rPr>
        <sz val="12"/>
        <color theme="1"/>
        <rFont val="Times New Roman"/>
        <family val="1"/>
        <charset val="204"/>
      </rPr>
      <t>уход за минерализованными полосами, км/тыс. руб.</t>
    </r>
  </si>
  <si>
    <t>Влияние на окружающую среду:</t>
  </si>
  <si>
    <r>
      <t xml:space="preserve">·         </t>
    </r>
    <r>
      <rPr>
        <b/>
        <sz val="12"/>
        <color theme="1"/>
        <rFont val="Times New Roman"/>
        <family val="1"/>
        <charset val="204"/>
      </rPr>
      <t>ЛВПЦ 3</t>
    </r>
    <r>
      <rPr>
        <sz val="12"/>
        <color theme="1"/>
        <rFont val="Times New Roman"/>
        <family val="1"/>
        <charset val="204"/>
      </rPr>
      <t xml:space="preserve"> Лесные территории, которые включают редкие или находящиеся под угрозой исчезновения экосистемы:</t>
    </r>
  </si>
  <si>
    <t>Площадь, покрытая лесной растительностью, всего,  га,
в том числе:</t>
  </si>
  <si>
    <t>Вывод: В отчетный период рубка не проводилась.</t>
  </si>
  <si>
    <r>
      <t>Объем заготовки по основным породам, тыс. 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</si>
  <si>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Вывод: За отчетный период план по лесовосстановлению выполнен.</t>
  </si>
  <si>
    <t>Вывод: За истекший период изменений лесоводственных показателей не наблюдалось.</t>
  </si>
  <si>
    <t>Вывод: За отчетный период лесонарушений в арендной базе не зафиксировано.</t>
  </si>
  <si>
    <t>Вывод: Объем лесозаготовок не превысил разрешенный объем лесопользования.</t>
  </si>
  <si>
    <t>Лесонарушения всего, руб., в том числе</t>
  </si>
  <si>
    <t>0%/0%</t>
  </si>
  <si>
    <t>Вывод: Сохранность и оценка воздействия на ЛВПЦ базировалась на мониторинге материалов космической съемки. Изменений в пределах участков ЛВПЦ в результате природных явлений (пожара, ветровала) не наблюдалось. Режим, установленный для ЛВПЦ, соблюдается. Данные сведения позволяют сделать вывод об эффективности предпринятых мер охраны с точки зрения характеристик ЛВПЦ.</t>
  </si>
  <si>
    <t>Вывод: План по устройству минерализованных полос и уходу за минерализованными полосами выполнен в полном объеме.</t>
  </si>
  <si>
    <t>Вывод: Планы по строительству и содержанию лесохозяйственных дорог, устройству минерализованных полос выполнены в полном объеме.</t>
  </si>
  <si>
    <t>· дополнение лесных культур</t>
  </si>
  <si>
    <t>· уход за лесными культурами</t>
  </si>
  <si>
    <t>· рубки ухода в молодняках</t>
  </si>
  <si>
    <t>(Договор аренды № 2105 от 27.11.2017г.)</t>
  </si>
  <si>
    <t>5,4Е 3,4Б 0,7С 0,4ОС 0,1П+ОЛСА,ИВ</t>
  </si>
  <si>
    <t>Вывод: Планы по  охране и защите лесов выполнены в полном объеме.</t>
  </si>
  <si>
    <t>(Договор аренды № 2137 от 08.02.2018г.)</t>
  </si>
  <si>
    <t>6,7Е 2,4Б 0,7С 0,2ОС+ОЛСА,ИВ,Л</t>
  </si>
  <si>
    <t>· фактический – (за 8 месяцев) 2019 год</t>
  </si>
  <si>
    <t xml:space="preserve">Вывод: За отчетный период лесонарушений в арендной базе не зафиксировано </t>
  </si>
  <si>
    <t>(Договор аренды № 1951 от 16.05.2016г.)</t>
  </si>
  <si>
    <t>4,0С 3,1Е 2,6Б 0,3 ОС+ИВ,ОЛСА,Л,П</t>
  </si>
  <si>
    <t>(Договор аренды № 2104 от 07.11.2017г.)</t>
  </si>
  <si>
    <t>6,3Е 2,7Б 0,8С 0,2ОС+ОЛСА,ИВ</t>
  </si>
  <si>
    <t xml:space="preserve"> </t>
  </si>
  <si>
    <t>ООО "ГК "УЛК" Виноградовский ЛПХ за 2019 г</t>
  </si>
  <si>
    <t>1.6</t>
  </si>
  <si>
    <t>· выборочные рубки</t>
  </si>
  <si>
    <t>· % выборочных рубок</t>
  </si>
  <si>
    <t>ЛВПЦ 1.1. Особо охраняемые природные территории (ООПТ)</t>
  </si>
  <si>
    <t>ЛВПЦ 1.3. Места концентрации эндемичных видов.</t>
  </si>
  <si>
    <t>ЛВПЦ 1.2. Места концентрации редких и находящихся под угрозой исчезновения видов.</t>
  </si>
  <si>
    <t>ЛВПЦ 1.4. Ключевые сезонные места обитания животных</t>
  </si>
  <si>
    <t>ЛВПЦ 4.1 Леса, имеющие особое водоохранное значение</t>
  </si>
  <si>
    <t>ЛВПЦ 4.2. Леса, имеющие особое противоэрозионное значение</t>
  </si>
  <si>
    <t>ЛВПЦ 4.3. Леса, имеющие особое противопожарное значение</t>
  </si>
  <si>
    <t>·   организация мест отдыха, шт.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</si>
  <si>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 xml:space="preserve">изменения численности флоры и фауны редких видов (наблюдаются / не наблюдаются уменьшение) </t>
    </r>
  </si>
  <si>
    <t>1.2 Места концентрации редких и находящихся под угрозой исчезновения видов</t>
  </si>
  <si>
    <t>· Прочие</t>
  </si>
  <si>
    <t>Проведение лесохозяйственных мероприятий, га, план/факт:</t>
  </si>
  <si>
    <r>
      <t>·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ЛВПЦ 2 Крупные лесные ландшафты, значимые на мировом, региональном и национальном уровнях:</t>
    </r>
  </si>
  <si>
    <r>
      <t>·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ЛВПЦ 1</t>
    </r>
    <r>
      <rPr>
        <b/>
        <sz val="12"/>
        <color rgb="FF000000"/>
        <rFont val="Times New Roman"/>
        <family val="1"/>
        <charset val="204"/>
      </rPr>
      <t xml:space="preserve"> Лесные территории, где представлено высокое биоразнообразие, значимое на мировом, региональном и национальном уровнях</t>
    </r>
    <r>
      <rPr>
        <b/>
        <sz val="12"/>
        <color theme="1"/>
        <rFont val="Times New Roman"/>
        <family val="1"/>
        <charset val="204"/>
      </rPr>
      <t>:</t>
    </r>
  </si>
  <si>
    <t>·         ЛВПЦ 3 Лесные территории, которые включают редкие или находящиеся под угрозой исчезновения экосистемы:</t>
  </si>
  <si>
    <t>·выборочные рубки, всего, в том числе</t>
  </si>
  <si>
    <r>
      <t>·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ЛВПЦ 5  Лесные территории, необходимые для обеспечения существования местного населения</t>
    </r>
  </si>
  <si>
    <r>
      <t>·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ЛВПЦ 6 Лесные территории, необходимые для сохранения самобытных культурных традиций местного населения</t>
    </r>
  </si>
  <si>
    <r>
      <t>·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ЛВПЦ 4 Лесные территории, выполняющие особые защитные функции:</t>
    </r>
  </si>
  <si>
    <r>
      <t>·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ЛВПЦ 5 Лесные территории, необходимые для обеспечения существования местного населения</t>
    </r>
  </si>
  <si>
    <t>Вывод: За отчетный период план по лесовосстановлению выполнен в полном объёме.</t>
  </si>
  <si>
    <t xml:space="preserve">По данным Верхнетоемского обособленного подразделения наблюдается уменьшение численности некоторых оходничьих видов </t>
  </si>
  <si>
    <t>Лесонарушения всего, в том числе</t>
  </si>
  <si>
    <t>ООО "ГК "УЛК" Виноградовский ЛПХ за 2020 г</t>
  </si>
  <si>
    <t xml:space="preserve">· фактический </t>
  </si>
  <si>
    <t xml:space="preserve">По данным Верхнетоемского обособленного подразделения наблюдается уменьшение численности некоторых охотничьих видов </t>
  </si>
  <si>
    <t>(Договор аренды № 2168 от 13.04.2018 г.)</t>
  </si>
  <si>
    <t>Таблица 1</t>
  </si>
  <si>
    <t>Анализ лесоустроительной документации</t>
  </si>
  <si>
    <t>5,5С2,5Б1,9Е,0,1Ос+Олса,Л,ИВ,К</t>
  </si>
  <si>
    <t>Покрытая лесом площадь, всего,  га,
в том числе:</t>
  </si>
  <si>
    <t>Средний прирост покрытых лесом земель по основным лесообразующим породам, м3/га</t>
  </si>
  <si>
    <t>Объем рубок по уходу за лесом, тыс. м3</t>
  </si>
  <si>
    <t>· % несплошных рубок</t>
  </si>
  <si>
    <t>Лесовосстановительные мероприятия, га, план/факт/тыс. руб:</t>
  </si>
  <si>
    <t>0/0/0</t>
  </si>
  <si>
    <t xml:space="preserve">Вывод: Лесовосстановительные мероприятия </t>
  </si>
  <si>
    <t>Данные лесоустройства и проведенных предприятием исследований арендной территории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</si>
  <si>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ЛВПЦ 1</t>
    </r>
    <r>
      <rPr>
        <sz val="12"/>
        <color rgb="FF000000"/>
        <rFont val="Times New Roman"/>
        <family val="1"/>
        <charset val="204"/>
      </rPr>
      <t xml:space="preserve"> Лесные территории, где представлено высокое биоразнообразие, значимое на мировом, региональном и национальном уровнях</t>
    </r>
    <r>
      <rPr>
        <b/>
        <sz val="12"/>
        <color theme="1"/>
        <rFont val="Times New Roman"/>
        <family val="1"/>
        <charset val="204"/>
      </rPr>
      <t>:</t>
    </r>
  </si>
  <si>
    <t>ЛВПЦ 1.1 Особо охраняемые природные территории</t>
  </si>
  <si>
    <t>ЛВПЦ 1.2 Места концентрации редких и находящихся под угрозой исчезновения видов.</t>
  </si>
  <si>
    <t>ЛВПЦ 1.3 Места концентрации эндемичных видов</t>
  </si>
  <si>
    <t xml:space="preserve"> ЛВПЦ 1.4 Ключевые сезонные места обитания животных</t>
  </si>
  <si>
    <r>
      <t xml:space="preserve">  </t>
    </r>
    <r>
      <rPr>
        <sz val="12"/>
        <color theme="1"/>
        <rFont val="Times New Roman"/>
        <family val="1"/>
        <charset val="204"/>
      </rPr>
      <t>ЛВПЦ 4.1 Леса, имеющие особое водоохранное значение</t>
    </r>
  </si>
  <si>
    <t xml:space="preserve"> ЛВПЦ 4.2 Леса, имеющие особое противоэрозионное значение</t>
  </si>
  <si>
    <t>ЛВПЦ 4.3 Леса, имеющие особое противопожарное значение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</si>
  <si>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 xml:space="preserve">ЛВПЦ 5 </t>
    </r>
    <r>
      <rPr>
        <sz val="12"/>
        <color theme="1"/>
        <rFont val="Times New Roman"/>
        <family val="1"/>
        <charset val="204"/>
      </rPr>
      <t>(социальные) Лесные территории, необходимые для обеспечения существования местного населения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</si>
  <si>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 xml:space="preserve">ЛВПЦ 6 </t>
    </r>
    <r>
      <rPr>
        <sz val="12"/>
        <color theme="1"/>
        <rFont val="Times New Roman"/>
        <family val="1"/>
        <charset val="204"/>
      </rPr>
      <t>Лесные территории, необходимые для сохранения самобытных культурных традиций местного населения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</si>
  <si>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строительство и содержание лесохозяйственных  дорог (мостов и переездов)  км /тыс. руб</t>
    </r>
  </si>
  <si>
    <r>
      <t>·</t>
    </r>
    <r>
      <rPr>
        <sz val="7"/>
        <color theme="1"/>
        <rFont val="Times New Roman"/>
        <family val="1"/>
        <charset val="204"/>
      </rPr>
      <t> </t>
    </r>
    <r>
      <rPr>
        <sz val="12"/>
        <color theme="1"/>
        <rFont val="Times New Roman"/>
        <family val="1"/>
        <charset val="204"/>
      </rPr>
      <t>установка противопожарных аншлагов, шт.</t>
    </r>
  </si>
  <si>
    <t>Вывод: План по противопожарным мероприятиям выполнен в полном объеме.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</si>
  <si>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неочистка лесосек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</si>
  <si>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завизирная рубка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</si>
  <si>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невывезенная древесина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</si>
  <si>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неокоренная древесина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</si>
  <si>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 </t>
    </r>
    <r>
      <rPr>
        <sz val="12"/>
        <color theme="1"/>
        <rFont val="Times New Roman"/>
        <family val="1"/>
        <charset val="204"/>
      </rPr>
      <t>оставление зависших срубленных деревьев, завалов</t>
    </r>
  </si>
  <si>
    <t>численность животных уменьшилась/увеличилась, в зависимости от вида</t>
  </si>
  <si>
    <t>уменьшение не наблюдается</t>
  </si>
  <si>
    <t>Отчет по мониторингу хозяйственной деятельности за 2020 год</t>
  </si>
  <si>
    <t>· фактический – 2020 год</t>
  </si>
  <si>
    <t>2019/2020</t>
  </si>
  <si>
    <t>0/398,8</t>
  </si>
  <si>
    <t>0/59,8</t>
  </si>
  <si>
    <t>0/339</t>
  </si>
  <si>
    <t>0/85%</t>
  </si>
  <si>
    <t>0/15%</t>
  </si>
  <si>
    <t>3575,52/3163,52</t>
  </si>
  <si>
    <t>3455,12/3045,52</t>
  </si>
  <si>
    <t>120,4/118</t>
  </si>
  <si>
    <t>96,6%/96,3%</t>
  </si>
  <si>
    <t>3,4%/3,7%</t>
  </si>
  <si>
    <t>914,814/1093,8</t>
  </si>
  <si>
    <t>878,014/935,5</t>
  </si>
  <si>
    <t>36,8/158,3</t>
  </si>
  <si>
    <t>96%/85,5%</t>
  </si>
  <si>
    <t>4%/14,5%</t>
  </si>
  <si>
    <t>0/271,22</t>
  </si>
  <si>
    <t>0%/100%</t>
  </si>
  <si>
    <t>299,65/397,48</t>
  </si>
  <si>
    <t>100%/100%</t>
  </si>
  <si>
    <t>0/0%</t>
  </si>
  <si>
    <t>(Договор аренды № 2421 от 22.11.2019 г.)</t>
  </si>
  <si>
    <t>5,5Е2,5Б1,5С0,5Ос+ОЛСА,Л,ИВ</t>
  </si>
  <si>
    <t>· Ольха серая</t>
  </si>
  <si>
    <t>· Ива</t>
  </si>
  <si>
    <t>0/433,98</t>
  </si>
  <si>
    <t>0/100%</t>
  </si>
  <si>
    <t>(Договор аренды № 2463 от 18.02.2020 г.)</t>
  </si>
  <si>
    <t>3,8Е3,6Б1,6С0,9ОС0,1П+ОЛСА</t>
  </si>
  <si>
    <t>В целом, по результатам деятельности компании в 2020 г можно отметить следующее: за 2020 год процент освоения расчетной лесосеки составил 67,3 %.</t>
  </si>
  <si>
    <t xml:space="preserve">Что касается планов компании на период аренды (49 лет), можно также отметить выполнение ключевых показателей.            
В экономической сфере:
- лесопользование на участках аренды производится в пределах уровня долгосрочной неистощительности древесных ресурсов.
В социальной сфере:
- обеспечивается своевременная оплата труда работникам предприятия;
- регулярно производятся встречи с местным населением по вопросам лесопользования на участках аренды (конфликтов с местным населением в 2020 г. не выявлено);
В экологической сфере:
- производится выявление и сохранение ЛВПЦ;
- производится выявление и сохранение ключевых объектов биоразнообразия.                                            
В социальной сфере:                                                                                                                                              - лесозаготовительные мероприятия не имеют негативных социальных последствий. Для населения улучшились условия доступа к отдаленным природным объектам, для сбора ягод, грибов, спорт, охота, рыбалка, так как постоянно содержаться в надлежащем состоянии лесные дороги, строятся (ремонтируются) мосты (переезды) через речки (ручьи). Рядом с населенным пуктом рубки не проводились.                                                                                                                                                         В целом, в 2020 г. достигнут благоприятный социальный эффект, в результате стабильной работы компании, стабильно выплачиваются налоги и арендная плата в местные и областные бюджеты. Катастрофических социальных и экологических последствий в результате хозяйственной деятельности предприятия за 2020 г. выявлено не было. За счёт стабильной работы предприятия обеспечиваются работой болеет 4000 семей, в основном из числа местного населения.                                                                                                             </t>
  </si>
  <si>
    <t xml:space="preserve">Что касается планов компании на период аренды (49 лет), можно также отметить выполнение ключевых показателей.            
В экономической сфере:
- лесопользование на участках аренды производится в пределах уровня долгосрочной неистощительности древесных ресурсов.
В социальной сфере:
- обеспечивается своевременная оплата труда работникам предприятия;
- регулярно производятся встречи с местным населением по вопросам лесопользования на участках аренды (конфликтов с местным населением в 2020 г. не выявлено);
В экологической сфере:
- производится выявление и сохранение ЛВПЦ;
- производится выявление и сохранение ключевых объектов биоразнообразия.                                            
В социальной сфере:                                                                                                                                              - лесозаготовительные мероприятия не имеют неготивных социальных последствий. Для населения улучшились условия доступа к отдаленным природным объектам, для сбора ягод, грибов, спорт, охота, рыбалка, так как постоянно содержаться в надлежащем состоянии лесные дороги, строятся (ремонтируются) мосты (переезды) через речки (ручьи). Рядом с населенным пуктом рубки не проводились.                                                                                                                                                         В целом, в 2020 г. достигнут благоприятный социальный эффект, в результате стабильной работы компании, стабильно выплачиваются налоги и арендная плата в местные и областные бюджеты. Катастрофических социальных и экологических последствий в результате хозяйственной деятельности предприятия за 2020 г. выявлено не было. За счёт стабильной работы предприятия обеспечиваются работой болеет 4000 семей, в основном из числа местного населения.                                                                                                             </t>
  </si>
  <si>
    <t>В целом, по результатам деятельности компании в 2020 г можно отметить следующее: за 2020 год процент освоения расчетной лесосеки составил 30,5 %.</t>
  </si>
  <si>
    <t>В целом, по результатам деятельности компании в 2020 г можно отметить следующее: за 2020 год процент освоения расчетной лесосеки составил 75,1 %.</t>
  </si>
  <si>
    <t>Резюме мониторинга, не содержащее конфиденциальной информации, а также более подробная информация о деятельности компании, включая резюме Плана лесоуправления и карты ЛВПЦ, может быть предоставлена любой заинтересованной стороне по соответствующему письменному запросу и распространяется через администрации муниципальных образований.</t>
  </si>
  <si>
    <t>Вывод: Вспышки размножения насекомых-вредителей, пожары в арендной базе в 2020 году не были зарегистрированы. Редкие и исчезающие виды сохранялись предприятием в ЛВПЦ, репрезентативных лесных участках, ключевых биотопах и объектах. Потенциальные места концентрации редких и исчезающих видов не затрагивались хозяйственной деятельностью предприятия, что позволяет утверждать о сохранении видов на данных территориях. В Шенкурском районе за 2020 год уменьшилась численность следующих охотничьих видов: лось (на 27 %), белка (на 9 %), глухарь (на 32 %), тетерев (на 22%). Численность животных увеличилась: кабан (на 100 %),куропатка (на 19%), волк (на 67%), заяц (на 15%), куница (на 12%).</t>
  </si>
  <si>
    <t>Вывод: Вспышки размножения насекомых-вредителей, пожары в арендной базе в 2020 году не были зарегистрированы. Редкие и исчезающие виды сохранялись предприятием в ЛВПЦ, репрезентативных лесных участках, ключевых биотопах и объектах. Потенциальные места концентрации редких и исчезающих видов не затрагивались хозяйственной деятельностью предприятия, что позволяет утверждать о сохранении видов на данных территориях. В Виноградовском районе за 2020 год уменьшилась численность следующих охотничьих видов: росомаха (на 18 %), белая куропатка (на 80 %). Численность животных увеличилась: лось (на 37 %), горностай (на 27%), заяц (на 5%), куница (на 29%).</t>
  </si>
  <si>
    <t>Вывод: Вспышки размножения насекомых-вредителей, пожары в арендной базе в 2020 году не были зарегистрированы. Редкие и исчезающие виды сохранялись предприятием в ЛВПЦ, репрезентативных лесных участках, ключевых биотопах и объектах. Потенциальные места концентрации редких и исчезающих видов не затрагивались хозяйственной деятельностью предприятия, что позволяет утверждать о сохранении видов на данных территориях. В Верхнетоемском районе за 2020 год уменьшилась численность следующих охотничьих видов: заяц (на 11 %), куница (на 17 %), глухарь (на 14 %), тетерев (на 0,1 %), куропатка (на 26%). Численность животных увеличилась: лось (на 82 %), лисица (на 23%), хорь (на 100%), рябчик (на 56%).</t>
  </si>
  <si>
    <t>В целом, по результатам деятельности компании в 2020 г можно отметить следующее: за 2020 год процент освоения расчетной лесосеки составил 87,6 %.</t>
  </si>
  <si>
    <t>В целом, по результатам деятельности компании в 2020 г можно отметить следующее: за 2020 год процент освоения расчетной лесосеки составил 59,6 %.</t>
  </si>
  <si>
    <t>Общее количество работников на предприятии/ОП Виноградовский ЛПХ; доля (%) местных жителей, занятых на производстве от общего числа работников</t>
  </si>
  <si>
    <t>Вывод: Число работников предприятия более 4000 человек</t>
  </si>
  <si>
    <t>Вывод: Рентабельность производства увеличилась по сравнению с 2019 годом</t>
  </si>
  <si>
    <t>4462/460/99%</t>
  </si>
  <si>
    <t>2367/2368,09</t>
  </si>
  <si>
    <t>55/55</t>
  </si>
  <si>
    <t>30/30</t>
  </si>
  <si>
    <t>162/162</t>
  </si>
  <si>
    <t>120/120</t>
  </si>
  <si>
    <t>2000/2001,09</t>
  </si>
  <si>
    <t>95/95</t>
  </si>
  <si>
    <t>33/33</t>
  </si>
  <si>
    <t>36,1/36,1</t>
  </si>
  <si>
    <t>72,2/73,837</t>
  </si>
  <si>
    <t>Проведение лесохозяйственных мероприятий, га/тыс., план/факт:</t>
  </si>
  <si>
    <t>Проведение мероприятий по охране и защите леса, план/факт</t>
  </si>
  <si>
    <r>
      <t>·</t>
    </r>
    <r>
      <rPr>
        <sz val="7"/>
        <color theme="1"/>
        <rFont val="Times New Roman"/>
        <family val="1"/>
        <charset val="204"/>
      </rPr>
      <t> </t>
    </r>
    <r>
      <rPr>
        <sz val="12"/>
        <color theme="1"/>
        <rFont val="Times New Roman"/>
        <family val="1"/>
        <charset val="204"/>
      </rPr>
      <t>строительство и содержание лесохозяйственных  дорог (мостов, переездов) км (по Виноградовскому ЛПХ)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</si>
  <si>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установка противопожарных аншлагов, шт</t>
    </r>
  </si>
  <si>
    <t>·   организация мест отдыха, шт</t>
  </si>
  <si>
    <r>
      <t>·</t>
    </r>
    <r>
      <rPr>
        <sz val="7"/>
        <color theme="1"/>
        <rFont val="Times New Roman"/>
        <family val="1"/>
        <charset val="204"/>
      </rPr>
      <t> </t>
    </r>
    <r>
      <rPr>
        <sz val="12"/>
        <color theme="1"/>
        <rFont val="Times New Roman"/>
        <family val="1"/>
        <charset val="204"/>
      </rPr>
      <t>устройство минерализованных полос, км</t>
    </r>
  </si>
  <si>
    <r>
      <t>·</t>
    </r>
    <r>
      <rPr>
        <sz val="7"/>
        <color theme="1"/>
        <rFont val="Times New Roman"/>
        <family val="1"/>
        <charset val="204"/>
      </rPr>
      <t> </t>
    </r>
    <r>
      <rPr>
        <sz val="12"/>
        <color theme="1"/>
        <rFont val="Times New Roman"/>
        <family val="1"/>
        <charset val="204"/>
      </rPr>
      <t>уход за минерализованными полосами, км</t>
    </r>
  </si>
  <si>
    <t>Лесонарушения всего,  в том числе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</si>
  <si>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неочистка лесосек, га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</si>
  <si>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завизирная рубка, куб.м.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</si>
  <si>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невывезенная древесина, куб.м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</si>
  <si>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уничтожение деляночных столбов, шт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</si>
  <si>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уничтожение (повреждение) лесных культур, куб.м.</t>
    </r>
  </si>
  <si>
    <t>Вывод: За отчетный период выявлены лесонарушения</t>
  </si>
  <si>
    <t>Основной вывод о достижении целей лесоуправления</t>
  </si>
  <si>
    <t>(публичная версия)</t>
  </si>
  <si>
    <t>1443/1459,8</t>
  </si>
  <si>
    <t>44,5/44,5</t>
  </si>
  <si>
    <t>48,9/48,9</t>
  </si>
  <si>
    <t>124,5/124,5</t>
  </si>
  <si>
    <t>40/43,3</t>
  </si>
  <si>
    <t>1185,1/1198,6</t>
  </si>
  <si>
    <t>19/19</t>
  </si>
  <si>
    <t>16/16</t>
  </si>
  <si>
    <t>30/30,396</t>
  </si>
  <si>
    <t>60/60,250</t>
  </si>
  <si>
    <t>75/75</t>
  </si>
  <si>
    <t>13/13,323</t>
  </si>
  <si>
    <t>13/13</t>
  </si>
  <si>
    <t>9/9</t>
  </si>
  <si>
    <t>415/423,7</t>
  </si>
  <si>
    <t>10,0/10,0</t>
  </si>
  <si>
    <t>52,2/53,1</t>
  </si>
  <si>
    <t>80/80</t>
  </si>
  <si>
    <t>242,8/250,6</t>
  </si>
  <si>
    <t>3,0/3,0</t>
  </si>
  <si>
    <t>4,2/4,225</t>
  </si>
  <si>
    <t>8,2/8,3</t>
  </si>
  <si>
    <t>Вывод: За отчетный период выявлен одно лесонарушение</t>
  </si>
  <si>
    <t>В целом, по результатам деятельности компании в 2020 г можно отметить следующее: за 2020 год процент освоения расчетной лесосеки составил 73,3 %.</t>
  </si>
  <si>
    <t>186/186</t>
  </si>
  <si>
    <t>35/35</t>
  </si>
  <si>
    <t>50/50</t>
  </si>
  <si>
    <t>101/101</t>
  </si>
  <si>
    <t>4,0/4,0</t>
  </si>
  <si>
    <t>15,1/15,58</t>
  </si>
  <si>
    <t>30,2/38,27</t>
  </si>
  <si>
    <t>112,4/112,4</t>
  </si>
  <si>
    <t>15/15</t>
  </si>
  <si>
    <t>97,4/97,4</t>
  </si>
  <si>
    <t>9,0/9,0</t>
  </si>
  <si>
    <t>6/6,625</t>
  </si>
  <si>
    <t>1,0/1,0</t>
  </si>
  <si>
    <t>1,4/1,4</t>
  </si>
  <si>
    <t>В целом, по результатам деятельности компании в 2020 г можно отметить следующее: за 2020 год процент освоения расчетной лесосеки составил 0 %.</t>
  </si>
  <si>
    <r>
      <t>·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ЛВПЦ репрезентативные</t>
    </r>
  </si>
  <si>
    <t xml:space="preserve">Вывод: За отчетный период в эксплуатационных лесах проводились сплошные рубки  на площади, не превышающей разрешенный размер лесопользования по площади. </t>
  </si>
  <si>
    <t>Вывод: За отчетный период в эксплуатационных лесах проводились сплошные рубки на площади, не превышающей разрешенный размер лесопользования по площади. Лесосек размером от 40 до 50 га было вырублено 1 шт (6%) в том чиле сплошная санитарная рубка. Что свидетельствует о том, что выполняется программа по переходу от сплошных рубок больших размеров к сплошным рубкам малой площади на 2020 г (не должно превышать 50 %).</t>
  </si>
  <si>
    <t>Вывод: За отчетный период в эксплуатационных лесах проводились сплошные рубки  на площади, не превышающей разрешенный размер лесопользования по площади. Лесосек размером от 40 до 50 га было вырублено 6 шт (32%). Что свидетельствует о том, что выполняется программа по переходу от сплошных рубок больших размеров к сплошным рубкам малой площади на 2020 г (не должно превышать 50 %).</t>
  </si>
  <si>
    <t>Вывод: За отчетный период в эксплуатационных лесах проводились сплошные и выборочные рубки  на площади, не превышающей разрешенный размер лесопользования по площади. Лесосек размером от 40 до 50 га было вырублено 8 шт (19%). Что свидетельствует о том, что выполняется программа по переходу от сплошных рубок больших размеров к сплошным рубкам малой площади на 2020 г (не должно превышать 50 %).</t>
  </si>
  <si>
    <t>Вывод: За отчетный период в эксплуатационных лесах проводились сплошные и выборочные рубки  на площади, не превышающей разрешенный размер лесопользования по площади. Лесосек размером от 40 до 50 га было вырублено 34 шт (36%) из них сплошные санитарные - 2 шт. Что свидетельствует о том, что выполняется программа по переходу от сплошных рубок больших размеров к сплошным рубкам малой площади на 2020 г (не должно превышать 50 %).</t>
  </si>
  <si>
    <t>Вывод: За отчетный период в эксплуатационных лесах проводились сплошные рубки  на площади, не превышающей разрешенный размер лесопользования по площади. Лесосек размером от 40 до 50 га было вырублено 4 шт (15%). Что свидетельствует о том, что выполняется программа по переходу от сплошных рубок больших размеров к сплошным рубкам малой площади на 2020 г (не должно превышать 50 %).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</si>
  <si>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ЛВПЦ репрезентативные</t>
    </r>
  </si>
  <si>
    <t>Вывод: Сохранность и оценка воздействия на ЛВПЦ базировалась на мониторинге материалов космической съемки. Изменений в пределах участков ЛВПЦ в результате природных явлений (пожара, ветровала) не наблюдалось. Режим, установленный для ЛВПЦ, соблюдается. Данные сведения позволяют сделать вывод об эффективности предпринятых мер охраны с точки зрения характеристик ЛВПЦ. Были определены площади, подвергшиеся антропогенному воздействию на МЛТ в зоне аренды по договору.  Площадь антропогенного воздействия составила 1232 га (47,9%)</t>
  </si>
  <si>
    <t>Вывод: Сохранность и оценка воздействия на ЛВПЦ базировалась на мониторинге материалов космической съемки. Изменений в пределах участков ЛВПЦ в результате природных явлений (пожара, ветровала) не наблюдалось. Режим, установленный для ЛВПЦ, соблюдается. Данные сведения позволяют сделать вывод об эффективности предпринятых мер охраны с точки зрения характеристик ЛВПЦ. Были определены площади, подвергшиеся антропогенному воздействию на МЛТ в зоне аренды по договору.  Площадь антропогенного воздействия составила 8649 га (5,5%)</t>
  </si>
  <si>
    <t>Вывод: Сохранность и оценка воздействия на ЛВПЦ базировалась на мониторинге материалов космической съемки. Изменений в пределах участков ЛВПЦ в результате природных явлений (пожара, ветровала) не наблюдалось. Режим, установленный для ЛВПЦ, соблюдается. Данные сведения позволяют сделать вывод об эффективности предпринятых мер охраны с точки зрения характеристик ЛВПЦ.Были определены площади, подвергшиеся антропогенному воздействию на МЛТ в зоне аренды по договору.  Площадь антропогенного воздействия составила 10385 га (40,1%)</t>
  </si>
  <si>
    <t>Вывод: Сохранность и оценка воздействия на ЛВПЦ базировалась на мониторинге материалов космической съемки. Изменений в пределах участков ЛВПЦ в результате природных явлений (пожара, ветровала) не наблюдалось. Режим, установленный для ЛВПЦ, соблюдается. Данные сведения позволяют сделать вывод об эффективности предпринятых мер охраны с точки зрения характеристик ЛВПЦ. Были определены площади, подвергшиеся антропогенному воздействию на МЛТ в зоне аренды по договору.  Площадь антропогенного воздействия составила 655 га (10,1%)</t>
  </si>
  <si>
    <t>Вывод: Сохранность и оценка воздействия на ЛВПЦ базировалась на мониторинге материалов космической съемки. Изменений в пределах участков ЛВПЦ в результате природных явлений (пожара, ветровала) не наблюдалось. Режим, установленный для ЛВПЦ, соблюдается. Данные сведения позволяют сделать вывод об эффективности предпринятых мер охраны с точки зрения характеристик ЛВПЦ. Были определены площади, подвергшиеся антропогенному воздействию на МЛТ в зоне аренды по договору.  Площадь антропогенного воздействия составила 641 га (2,1%)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</si>
</sst>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0.00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indent="5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2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6" fontId="10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6" fontId="12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 indent="2"/>
    </xf>
    <xf numFmtId="0" fontId="10" fillId="4" borderId="1" xfId="0" applyFont="1" applyFill="1" applyBorder="1" applyAlignment="1">
      <alignment horizontal="left" vertical="center" wrapText="1" indent="2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164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" fillId="0" borderId="1" xfId="0" applyFont="1" applyBorder="1" applyAlignment="1">
      <alignment horizontal="left" vertical="top" wrapText="1" indent="2"/>
    </xf>
    <xf numFmtId="0" fontId="2" fillId="0" borderId="7" xfId="0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justify" vertical="center" wrapText="1"/>
    </xf>
    <xf numFmtId="0" fontId="14" fillId="5" borderId="6" xfId="0" applyFont="1" applyFill="1" applyBorder="1" applyAlignment="1">
      <alignment horizontal="justify" vertical="center" wrapText="1"/>
    </xf>
    <xf numFmtId="0" fontId="14" fillId="5" borderId="7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left" vertical="center" wrapText="1"/>
    </xf>
    <xf numFmtId="49" fontId="2" fillId="5" borderId="6" xfId="0" applyNumberFormat="1" applyFont="1" applyFill="1" applyBorder="1" applyAlignment="1">
      <alignment horizontal="left" vertical="center" wrapText="1"/>
    </xf>
    <xf numFmtId="49" fontId="2" fillId="5" borderId="7" xfId="0" applyNumberFormat="1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justify" vertical="center" wrapText="1"/>
    </xf>
    <xf numFmtId="0" fontId="2" fillId="5" borderId="6" xfId="0" applyFont="1" applyFill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justify" vertical="center" wrapText="1"/>
    </xf>
    <xf numFmtId="0" fontId="9" fillId="5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2" fillId="5" borderId="5" xfId="0" applyNumberFormat="1" applyFont="1" applyFill="1" applyBorder="1" applyAlignment="1">
      <alignment horizontal="left" vertical="center" wrapText="1"/>
    </xf>
    <xf numFmtId="49" fontId="12" fillId="5" borderId="6" xfId="0" applyNumberFormat="1" applyFont="1" applyFill="1" applyBorder="1" applyAlignment="1">
      <alignment horizontal="left" vertical="center" wrapText="1"/>
    </xf>
    <xf numFmtId="49" fontId="12" fillId="5" borderId="7" xfId="0" applyNumberFormat="1" applyFont="1" applyFill="1" applyBorder="1" applyAlignment="1">
      <alignment horizontal="left" vertical="center" wrapText="1"/>
    </xf>
    <xf numFmtId="49" fontId="14" fillId="5" borderId="5" xfId="0" applyNumberFormat="1" applyFont="1" applyFill="1" applyBorder="1" applyAlignment="1">
      <alignment horizontal="left" vertical="center" wrapText="1"/>
    </xf>
    <xf numFmtId="49" fontId="14" fillId="5" borderId="6" xfId="0" applyNumberFormat="1" applyFont="1" applyFill="1" applyBorder="1" applyAlignment="1">
      <alignment horizontal="left" vertical="center" wrapText="1"/>
    </xf>
    <xf numFmtId="49" fontId="14" fillId="5" borderId="7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view="pageBreakPreview" topLeftCell="A70" zoomScale="110" zoomScaleNormal="100" zoomScaleSheetLayoutView="110" workbookViewId="0">
      <selection activeCell="C73" sqref="C73"/>
    </sheetView>
  </sheetViews>
  <sheetFormatPr defaultRowHeight="15" x14ac:dyDescent="0.25"/>
  <cols>
    <col min="1" max="1" width="5.7109375" style="9" customWidth="1"/>
    <col min="2" max="2" width="39.5703125" style="9" customWidth="1"/>
    <col min="3" max="3" width="29.7109375" style="10" customWidth="1"/>
    <col min="4" max="4" width="22.85546875" style="9" customWidth="1"/>
  </cols>
  <sheetData>
    <row r="1" spans="1:5" ht="18.75" x14ac:dyDescent="0.25">
      <c r="A1" s="115" t="s">
        <v>37</v>
      </c>
      <c r="B1" s="115"/>
      <c r="C1" s="115"/>
      <c r="D1" s="115"/>
    </row>
    <row r="2" spans="1:5" ht="18.75" x14ac:dyDescent="0.25">
      <c r="A2" s="115" t="s">
        <v>116</v>
      </c>
      <c r="B2" s="115"/>
      <c r="C2" s="115"/>
      <c r="D2" s="115"/>
      <c r="E2" s="56"/>
    </row>
    <row r="3" spans="1:5" ht="18.75" x14ac:dyDescent="0.25">
      <c r="A3" s="115" t="s">
        <v>86</v>
      </c>
      <c r="B3" s="115"/>
      <c r="C3" s="115"/>
      <c r="D3" s="115"/>
    </row>
    <row r="4" spans="1:5" ht="15.75" x14ac:dyDescent="0.25">
      <c r="A4" s="116" t="s">
        <v>222</v>
      </c>
      <c r="B4" s="116"/>
      <c r="C4" s="116"/>
      <c r="D4" s="116"/>
    </row>
    <row r="5" spans="1:5" ht="15.75" x14ac:dyDescent="0.25">
      <c r="A5" s="8"/>
    </row>
    <row r="6" spans="1:5" ht="32.25" customHeight="1" x14ac:dyDescent="0.25">
      <c r="A6" s="46" t="s">
        <v>36</v>
      </c>
      <c r="B6" s="5" t="s">
        <v>35</v>
      </c>
      <c r="C6" s="5" t="s">
        <v>34</v>
      </c>
      <c r="D6" s="5" t="s">
        <v>33</v>
      </c>
    </row>
    <row r="7" spans="1:5" ht="15.75" x14ac:dyDescent="0.25">
      <c r="A7" s="46">
        <v>1</v>
      </c>
      <c r="B7" s="5" t="s">
        <v>32</v>
      </c>
      <c r="C7" s="46"/>
      <c r="D7" s="46" t="s">
        <v>31</v>
      </c>
    </row>
    <row r="8" spans="1:5" ht="31.5" x14ac:dyDescent="0.25">
      <c r="A8" s="7" t="s">
        <v>30</v>
      </c>
      <c r="B8" s="5" t="s">
        <v>29</v>
      </c>
      <c r="C8" s="46" t="s">
        <v>87</v>
      </c>
      <c r="D8" s="5"/>
    </row>
    <row r="9" spans="1:5" ht="15.75" x14ac:dyDescent="0.25">
      <c r="A9" s="7" t="s">
        <v>28</v>
      </c>
      <c r="B9" s="5" t="s">
        <v>27</v>
      </c>
      <c r="C9" s="46">
        <v>141</v>
      </c>
      <c r="D9" s="5"/>
    </row>
    <row r="10" spans="1:5" ht="15.75" x14ac:dyDescent="0.25">
      <c r="A10" s="7" t="s">
        <v>26</v>
      </c>
      <c r="B10" s="5" t="s">
        <v>25</v>
      </c>
      <c r="C10" s="46">
        <v>4.5</v>
      </c>
      <c r="D10" s="5"/>
    </row>
    <row r="11" spans="1:5" ht="48.75" customHeight="1" x14ac:dyDescent="0.25">
      <c r="A11" s="7" t="s">
        <v>24</v>
      </c>
      <c r="B11" s="5" t="s">
        <v>62</v>
      </c>
      <c r="C11" s="5">
        <v>271273</v>
      </c>
      <c r="D11" s="5"/>
    </row>
    <row r="12" spans="1:5" ht="15.75" x14ac:dyDescent="0.25">
      <c r="A12" s="117"/>
      <c r="B12" s="11" t="s">
        <v>38</v>
      </c>
      <c r="C12" s="15">
        <v>29414</v>
      </c>
      <c r="D12" s="5"/>
    </row>
    <row r="13" spans="1:5" ht="15.75" x14ac:dyDescent="0.25">
      <c r="A13" s="118"/>
      <c r="B13" s="11" t="s">
        <v>39</v>
      </c>
      <c r="C13" s="46">
        <v>19354</v>
      </c>
      <c r="D13" s="5"/>
    </row>
    <row r="14" spans="1:5" ht="15.75" x14ac:dyDescent="0.25">
      <c r="A14" s="118"/>
      <c r="B14" s="11" t="s">
        <v>40</v>
      </c>
      <c r="C14" s="46">
        <v>5085</v>
      </c>
      <c r="D14" s="5"/>
    </row>
    <row r="15" spans="1:5" ht="15.75" x14ac:dyDescent="0.25">
      <c r="A15" s="119"/>
      <c r="B15" s="11" t="s">
        <v>41</v>
      </c>
      <c r="C15" s="46">
        <v>217420</v>
      </c>
      <c r="D15" s="5"/>
    </row>
    <row r="16" spans="1:5" ht="34.5" x14ac:dyDescent="0.25">
      <c r="A16" s="7" t="s">
        <v>23</v>
      </c>
      <c r="B16" s="5" t="s">
        <v>22</v>
      </c>
      <c r="C16" s="5">
        <v>36258.050000000003</v>
      </c>
      <c r="D16" s="5"/>
    </row>
    <row r="17" spans="1:4" ht="15.75" x14ac:dyDescent="0.25">
      <c r="A17" s="117"/>
      <c r="B17" s="11" t="s">
        <v>38</v>
      </c>
      <c r="C17" s="46">
        <v>616.99</v>
      </c>
      <c r="D17" s="5"/>
    </row>
    <row r="18" spans="1:4" ht="15.75" x14ac:dyDescent="0.25">
      <c r="A18" s="118"/>
      <c r="B18" s="11" t="s">
        <v>39</v>
      </c>
      <c r="C18" s="19">
        <v>1941.8</v>
      </c>
      <c r="D18" s="5"/>
    </row>
    <row r="19" spans="1:4" ht="15.75" x14ac:dyDescent="0.25">
      <c r="A19" s="118"/>
      <c r="B19" s="11" t="s">
        <v>40</v>
      </c>
      <c r="C19" s="46">
        <v>855.12</v>
      </c>
      <c r="D19" s="5"/>
    </row>
    <row r="20" spans="1:4" ht="15.75" x14ac:dyDescent="0.25">
      <c r="A20" s="119"/>
      <c r="B20" s="11" t="s">
        <v>41</v>
      </c>
      <c r="C20" s="46">
        <v>32844.14</v>
      </c>
      <c r="D20" s="5"/>
    </row>
    <row r="21" spans="1:4" ht="20.25" customHeight="1" x14ac:dyDescent="0.25">
      <c r="A21" s="120" t="s">
        <v>66</v>
      </c>
      <c r="B21" s="121"/>
      <c r="C21" s="121"/>
      <c r="D21" s="122"/>
    </row>
    <row r="22" spans="1:4" ht="24" customHeight="1" x14ac:dyDescent="0.25">
      <c r="A22" s="46">
        <v>2</v>
      </c>
      <c r="B22" s="5" t="s">
        <v>21</v>
      </c>
      <c r="C22" s="46"/>
      <c r="D22" s="46" t="s">
        <v>0</v>
      </c>
    </row>
    <row r="23" spans="1:4" ht="15.75" customHeight="1" x14ac:dyDescent="0.25">
      <c r="A23" s="103"/>
      <c r="B23" s="11" t="s">
        <v>42</v>
      </c>
      <c r="C23" s="41">
        <v>422</v>
      </c>
      <c r="D23" s="5"/>
    </row>
    <row r="24" spans="1:4" ht="15.75" customHeight="1" x14ac:dyDescent="0.25">
      <c r="A24" s="104"/>
      <c r="B24" s="11" t="s">
        <v>117</v>
      </c>
      <c r="C24" s="48">
        <v>284.17579999999998</v>
      </c>
      <c r="D24" s="27"/>
    </row>
    <row r="25" spans="1:4" ht="15.75" customHeight="1" x14ac:dyDescent="0.25">
      <c r="A25" s="105"/>
      <c r="B25" s="11" t="s">
        <v>43</v>
      </c>
      <c r="C25" s="31">
        <f>C24/C23</f>
        <v>0.6734023696682464</v>
      </c>
      <c r="D25" s="32"/>
    </row>
    <row r="26" spans="1:4" ht="34.5" x14ac:dyDescent="0.25">
      <c r="A26" s="7" t="s">
        <v>20</v>
      </c>
      <c r="B26" s="3" t="s">
        <v>64</v>
      </c>
      <c r="C26" s="49">
        <f>C27+C28+C29+C30+C31+C32</f>
        <v>284.17579999999998</v>
      </c>
      <c r="D26" s="5"/>
    </row>
    <row r="27" spans="1:4" ht="15.75" customHeight="1" x14ac:dyDescent="0.25">
      <c r="A27" s="103"/>
      <c r="B27" s="11" t="s">
        <v>44</v>
      </c>
      <c r="C27" s="35">
        <v>2.99</v>
      </c>
      <c r="D27" s="5"/>
    </row>
    <row r="28" spans="1:4" ht="15.75" customHeight="1" x14ac:dyDescent="0.25">
      <c r="A28" s="104"/>
      <c r="B28" s="11" t="s">
        <v>45</v>
      </c>
      <c r="C28" s="35">
        <v>242.67959999999999</v>
      </c>
      <c r="D28" s="5"/>
    </row>
    <row r="29" spans="1:4" ht="15.75" customHeight="1" x14ac:dyDescent="0.25">
      <c r="A29" s="104"/>
      <c r="B29" s="11" t="s">
        <v>46</v>
      </c>
      <c r="C29" s="35">
        <v>38.400199999999998</v>
      </c>
      <c r="D29" s="5"/>
    </row>
    <row r="30" spans="1:4" ht="15.75" customHeight="1" x14ac:dyDescent="0.25">
      <c r="A30" s="104"/>
      <c r="B30" s="11" t="s">
        <v>47</v>
      </c>
      <c r="C30" s="35">
        <v>0.106</v>
      </c>
      <c r="D30" s="5"/>
    </row>
    <row r="31" spans="1:4" ht="15.75" customHeight="1" x14ac:dyDescent="0.25">
      <c r="A31" s="104"/>
      <c r="B31" s="11" t="s">
        <v>58</v>
      </c>
      <c r="C31" s="35">
        <v>0</v>
      </c>
      <c r="D31" s="5"/>
    </row>
    <row r="32" spans="1:4" ht="15.75" customHeight="1" x14ac:dyDescent="0.25">
      <c r="A32" s="105"/>
      <c r="B32" s="11" t="s">
        <v>48</v>
      </c>
      <c r="C32" s="35">
        <v>0</v>
      </c>
      <c r="D32" s="5"/>
    </row>
    <row r="33" spans="1:12" ht="50.25" customHeight="1" x14ac:dyDescent="0.25">
      <c r="A33" s="7" t="s">
        <v>18</v>
      </c>
      <c r="B33" s="3" t="s">
        <v>17</v>
      </c>
      <c r="C33" s="55"/>
      <c r="D33" s="5"/>
    </row>
    <row r="34" spans="1:12" ht="15.75" x14ac:dyDescent="0.25">
      <c r="A34" s="103"/>
      <c r="B34" s="11" t="s">
        <v>42</v>
      </c>
      <c r="C34" s="41">
        <v>422</v>
      </c>
      <c r="D34" s="5"/>
    </row>
    <row r="35" spans="1:12" ht="15.75" x14ac:dyDescent="0.25">
      <c r="A35" s="105"/>
      <c r="B35" s="11" t="s">
        <v>49</v>
      </c>
      <c r="C35" s="48">
        <f>C24</f>
        <v>284.17579999999998</v>
      </c>
      <c r="D35" s="5"/>
    </row>
    <row r="36" spans="1:12" ht="31.5" x14ac:dyDescent="0.25">
      <c r="A36" s="7" t="s">
        <v>16</v>
      </c>
      <c r="B36" s="61" t="s">
        <v>15</v>
      </c>
      <c r="C36" s="5"/>
      <c r="D36" s="5"/>
    </row>
    <row r="37" spans="1:12" ht="15.75" x14ac:dyDescent="0.25">
      <c r="A37" s="103"/>
      <c r="B37" s="11" t="s">
        <v>42</v>
      </c>
      <c r="C37" s="17">
        <v>0</v>
      </c>
      <c r="D37" s="5"/>
    </row>
    <row r="38" spans="1:12" ht="15.75" x14ac:dyDescent="0.25">
      <c r="A38" s="105"/>
      <c r="B38" s="11" t="s">
        <v>49</v>
      </c>
      <c r="C38" s="28">
        <v>0</v>
      </c>
      <c r="D38" s="5"/>
    </row>
    <row r="39" spans="1:12" ht="24" customHeight="1" x14ac:dyDescent="0.25">
      <c r="A39" s="106" t="s">
        <v>68</v>
      </c>
      <c r="B39" s="107"/>
      <c r="C39" s="107"/>
      <c r="D39" s="108"/>
    </row>
    <row r="40" spans="1:12" ht="31.5" x14ac:dyDescent="0.25">
      <c r="A40" s="46">
        <v>3</v>
      </c>
      <c r="B40" s="3" t="s">
        <v>14</v>
      </c>
      <c r="C40" s="46" t="s">
        <v>153</v>
      </c>
      <c r="D40" s="46" t="s">
        <v>0</v>
      </c>
    </row>
    <row r="41" spans="1:12" ht="15.75" x14ac:dyDescent="0.25">
      <c r="A41" s="103"/>
      <c r="B41" s="11" t="s">
        <v>50</v>
      </c>
      <c r="C41" s="33" t="s">
        <v>159</v>
      </c>
      <c r="D41" s="5"/>
    </row>
    <row r="42" spans="1:12" ht="15.75" x14ac:dyDescent="0.25">
      <c r="A42" s="104"/>
      <c r="B42" s="11" t="s">
        <v>51</v>
      </c>
      <c r="C42" s="34" t="s">
        <v>160</v>
      </c>
      <c r="D42" s="5"/>
    </row>
    <row r="43" spans="1:12" ht="31.5" x14ac:dyDescent="0.25">
      <c r="A43" s="104"/>
      <c r="B43" s="11" t="s">
        <v>108</v>
      </c>
      <c r="C43" s="34" t="s">
        <v>161</v>
      </c>
      <c r="D43" s="5"/>
    </row>
    <row r="44" spans="1:12" ht="15.75" x14ac:dyDescent="0.25">
      <c r="A44" s="104"/>
      <c r="B44" s="11" t="s">
        <v>52</v>
      </c>
      <c r="C44" s="36" t="s">
        <v>162</v>
      </c>
      <c r="D44" s="5"/>
    </row>
    <row r="45" spans="1:12" ht="15.75" x14ac:dyDescent="0.25">
      <c r="A45" s="105"/>
      <c r="B45" s="11" t="s">
        <v>92</v>
      </c>
      <c r="C45" s="36" t="s">
        <v>163</v>
      </c>
      <c r="D45" s="5"/>
    </row>
    <row r="46" spans="1:12" ht="108.75" customHeight="1" x14ac:dyDescent="0.25">
      <c r="A46" s="123" t="s">
        <v>267</v>
      </c>
      <c r="B46" s="124"/>
      <c r="C46" s="124"/>
      <c r="D46" s="125"/>
    </row>
    <row r="47" spans="1:12" ht="31.5" x14ac:dyDescent="0.25">
      <c r="A47" s="46">
        <v>4</v>
      </c>
      <c r="B47" s="47" t="s">
        <v>207</v>
      </c>
      <c r="C47" s="28"/>
      <c r="D47" s="46" t="s">
        <v>0</v>
      </c>
      <c r="L47" t="s">
        <v>88</v>
      </c>
    </row>
    <row r="48" spans="1:12" ht="15.75" customHeight="1" x14ac:dyDescent="0.25">
      <c r="A48" s="97"/>
      <c r="B48" s="43" t="s">
        <v>53</v>
      </c>
      <c r="C48" s="33" t="s">
        <v>197</v>
      </c>
      <c r="D48" s="33"/>
    </row>
    <row r="49" spans="1:7" ht="15.75" customHeight="1" x14ac:dyDescent="0.25">
      <c r="A49" s="98"/>
      <c r="B49" s="43" t="s">
        <v>54</v>
      </c>
      <c r="C49" s="34" t="s">
        <v>198</v>
      </c>
      <c r="D49" s="33"/>
    </row>
    <row r="50" spans="1:7" ht="15.75" customHeight="1" x14ac:dyDescent="0.25">
      <c r="A50" s="98"/>
      <c r="B50" s="42" t="s">
        <v>74</v>
      </c>
      <c r="C50" s="34" t="s">
        <v>199</v>
      </c>
      <c r="D50" s="33"/>
    </row>
    <row r="51" spans="1:7" ht="15.75" customHeight="1" x14ac:dyDescent="0.25">
      <c r="A51" s="98"/>
      <c r="B51" s="42" t="s">
        <v>75</v>
      </c>
      <c r="C51" s="34" t="s">
        <v>200</v>
      </c>
      <c r="D51" s="33"/>
    </row>
    <row r="52" spans="1:7" ht="15.75" customHeight="1" x14ac:dyDescent="0.25">
      <c r="A52" s="98"/>
      <c r="B52" s="42" t="s">
        <v>76</v>
      </c>
      <c r="C52" s="34" t="s">
        <v>201</v>
      </c>
      <c r="D52" s="33"/>
    </row>
    <row r="53" spans="1:7" ht="15.75" customHeight="1" x14ac:dyDescent="0.25">
      <c r="A53" s="98"/>
      <c r="B53" s="43" t="s">
        <v>55</v>
      </c>
      <c r="C53" s="34">
        <v>0</v>
      </c>
      <c r="D53" s="33"/>
    </row>
    <row r="54" spans="1:7" ht="31.5" x14ac:dyDescent="0.25">
      <c r="A54" s="99"/>
      <c r="B54" s="43" t="s">
        <v>56</v>
      </c>
      <c r="C54" s="34" t="s">
        <v>202</v>
      </c>
      <c r="D54" s="33"/>
    </row>
    <row r="55" spans="1:7" ht="18.75" customHeight="1" x14ac:dyDescent="0.25">
      <c r="A55" s="100" t="s">
        <v>113</v>
      </c>
      <c r="B55" s="101"/>
      <c r="C55" s="101"/>
      <c r="D55" s="102"/>
    </row>
    <row r="56" spans="1:7" ht="31.5" customHeight="1" x14ac:dyDescent="0.25">
      <c r="A56" s="46">
        <v>5</v>
      </c>
      <c r="B56" s="3" t="s">
        <v>12</v>
      </c>
      <c r="C56" s="46"/>
      <c r="D56" s="46" t="s">
        <v>0</v>
      </c>
    </row>
    <row r="57" spans="1:7" ht="15.75" x14ac:dyDescent="0.25">
      <c r="A57" s="103"/>
      <c r="B57" s="4" t="s">
        <v>11</v>
      </c>
      <c r="C57" s="15">
        <f>C58+C63+C65+C69+C70+C64</f>
        <v>239693</v>
      </c>
      <c r="D57" s="5"/>
      <c r="E57" s="25"/>
      <c r="G57" s="25"/>
    </row>
    <row r="58" spans="1:7" ht="83.25" customHeight="1" x14ac:dyDescent="0.25">
      <c r="A58" s="104"/>
      <c r="B58" s="3" t="s">
        <v>106</v>
      </c>
      <c r="C58" s="23">
        <f>C60+C59+C61+C62</f>
        <v>88149</v>
      </c>
      <c r="D58" s="5"/>
    </row>
    <row r="59" spans="1:7" ht="34.5" customHeight="1" x14ac:dyDescent="0.25">
      <c r="A59" s="104"/>
      <c r="B59" s="4" t="s">
        <v>93</v>
      </c>
      <c r="C59" s="55">
        <f>2298+54901+28400</f>
        <v>85599</v>
      </c>
      <c r="D59" s="46"/>
    </row>
    <row r="60" spans="1:7" ht="47.25" customHeight="1" x14ac:dyDescent="0.25">
      <c r="A60" s="104"/>
      <c r="B60" s="4" t="s">
        <v>95</v>
      </c>
      <c r="C60" s="55">
        <v>38</v>
      </c>
      <c r="D60" s="5"/>
    </row>
    <row r="61" spans="1:7" ht="31.5" customHeight="1" x14ac:dyDescent="0.25">
      <c r="A61" s="104"/>
      <c r="B61" s="4" t="s">
        <v>94</v>
      </c>
      <c r="C61" s="55">
        <v>0</v>
      </c>
      <c r="D61" s="5"/>
    </row>
    <row r="62" spans="1:7" ht="35.25" customHeight="1" x14ac:dyDescent="0.25">
      <c r="A62" s="104"/>
      <c r="B62" s="4" t="s">
        <v>96</v>
      </c>
      <c r="C62" s="55">
        <f>1530+982</f>
        <v>2512</v>
      </c>
      <c r="D62" s="5"/>
    </row>
    <row r="63" spans="1:7" ht="63" x14ac:dyDescent="0.25">
      <c r="A63" s="104"/>
      <c r="B63" s="3" t="s">
        <v>105</v>
      </c>
      <c r="C63" s="23">
        <f>54901+28400</f>
        <v>83301</v>
      </c>
      <c r="D63" s="5"/>
    </row>
    <row r="64" spans="1:7" ht="63" x14ac:dyDescent="0.25">
      <c r="A64" s="104"/>
      <c r="B64" s="54" t="s">
        <v>107</v>
      </c>
      <c r="C64" s="26">
        <f>413+398</f>
        <v>811</v>
      </c>
      <c r="D64" s="4"/>
    </row>
    <row r="65" spans="1:4" ht="47.25" x14ac:dyDescent="0.25">
      <c r="A65" s="104"/>
      <c r="B65" s="4" t="s">
        <v>9</v>
      </c>
      <c r="C65" s="22">
        <f>C68+C67+C66</f>
        <v>67432</v>
      </c>
      <c r="D65" s="4"/>
    </row>
    <row r="66" spans="1:4" ht="39" customHeight="1" x14ac:dyDescent="0.25">
      <c r="A66" s="104"/>
      <c r="B66" s="4" t="s">
        <v>97</v>
      </c>
      <c r="C66" s="20">
        <f>20393+47039</f>
        <v>67432</v>
      </c>
      <c r="D66" s="47"/>
    </row>
    <row r="67" spans="1:4" ht="36.75" customHeight="1" x14ac:dyDescent="0.25">
      <c r="A67" s="104"/>
      <c r="B67" s="4" t="s">
        <v>98</v>
      </c>
      <c r="C67" s="12">
        <v>0</v>
      </c>
      <c r="D67" s="4"/>
    </row>
    <row r="68" spans="1:4" ht="65.25" customHeight="1" x14ac:dyDescent="0.25">
      <c r="A68" s="104"/>
      <c r="B68" s="4" t="s">
        <v>99</v>
      </c>
      <c r="C68" s="12">
        <v>0</v>
      </c>
      <c r="D68" s="4"/>
    </row>
    <row r="69" spans="1:4" ht="66" customHeight="1" x14ac:dyDescent="0.25">
      <c r="A69" s="104"/>
      <c r="B69" s="54" t="s">
        <v>109</v>
      </c>
      <c r="C69" s="24">
        <v>0</v>
      </c>
      <c r="D69" s="4"/>
    </row>
    <row r="70" spans="1:4" ht="78.75" customHeight="1" x14ac:dyDescent="0.25">
      <c r="A70" s="105"/>
      <c r="B70" s="54" t="s">
        <v>110</v>
      </c>
      <c r="C70" s="24">
        <v>0</v>
      </c>
      <c r="D70" s="4"/>
    </row>
    <row r="71" spans="1:4" ht="123.75" customHeight="1" x14ac:dyDescent="0.25">
      <c r="A71" s="106" t="s">
        <v>271</v>
      </c>
      <c r="B71" s="107"/>
      <c r="C71" s="107"/>
      <c r="D71" s="108"/>
    </row>
    <row r="72" spans="1:4" ht="45.75" customHeight="1" x14ac:dyDescent="0.25">
      <c r="A72" s="46">
        <v>6</v>
      </c>
      <c r="B72" s="47" t="s">
        <v>208</v>
      </c>
      <c r="C72" s="46"/>
      <c r="D72" s="46" t="s">
        <v>0</v>
      </c>
    </row>
    <row r="73" spans="1:4" ht="45" customHeight="1" x14ac:dyDescent="0.25">
      <c r="A73" s="103"/>
      <c r="B73" s="4" t="s">
        <v>209</v>
      </c>
      <c r="C73" s="51">
        <v>194.81</v>
      </c>
      <c r="D73" s="4"/>
    </row>
    <row r="74" spans="1:4" ht="33.75" customHeight="1" x14ac:dyDescent="0.25">
      <c r="A74" s="104"/>
      <c r="B74" s="4" t="s">
        <v>210</v>
      </c>
      <c r="C74" s="37" t="s">
        <v>203</v>
      </c>
      <c r="D74" s="4"/>
    </row>
    <row r="75" spans="1:4" ht="33.75" customHeight="1" x14ac:dyDescent="0.25">
      <c r="A75" s="104"/>
      <c r="B75" s="4" t="s">
        <v>211</v>
      </c>
      <c r="C75" s="37" t="s">
        <v>204</v>
      </c>
      <c r="D75" s="4"/>
    </row>
    <row r="76" spans="1:4" ht="33.75" customHeight="1" x14ac:dyDescent="0.25">
      <c r="A76" s="104"/>
      <c r="B76" s="4" t="s">
        <v>212</v>
      </c>
      <c r="C76" s="12" t="s">
        <v>205</v>
      </c>
      <c r="D76" s="4"/>
    </row>
    <row r="77" spans="1:4" ht="30.75" customHeight="1" x14ac:dyDescent="0.25">
      <c r="A77" s="105"/>
      <c r="B77" s="4" t="s">
        <v>213</v>
      </c>
      <c r="C77" s="12" t="s">
        <v>206</v>
      </c>
      <c r="D77" s="4"/>
    </row>
    <row r="78" spans="1:4" ht="36.75" customHeight="1" x14ac:dyDescent="0.25">
      <c r="A78" s="100" t="s">
        <v>73</v>
      </c>
      <c r="B78" s="101"/>
      <c r="C78" s="101"/>
      <c r="D78" s="102"/>
    </row>
    <row r="79" spans="1:4" ht="31.5" customHeight="1" x14ac:dyDescent="0.25">
      <c r="A79" s="46">
        <v>7</v>
      </c>
      <c r="B79" s="47" t="s">
        <v>214</v>
      </c>
      <c r="C79" s="50"/>
      <c r="D79" s="46" t="s">
        <v>0</v>
      </c>
    </row>
    <row r="80" spans="1:4" ht="16.5" customHeight="1" x14ac:dyDescent="0.25">
      <c r="A80" s="109"/>
      <c r="B80" s="4" t="s">
        <v>215</v>
      </c>
      <c r="C80" s="46">
        <v>16.600000000000001</v>
      </c>
      <c r="D80" s="13"/>
    </row>
    <row r="81" spans="1:4" ht="16.5" customHeight="1" x14ac:dyDescent="0.25">
      <c r="A81" s="110"/>
      <c r="B81" s="4" t="s">
        <v>216</v>
      </c>
      <c r="C81" s="46">
        <v>2.1840000000000002</v>
      </c>
      <c r="D81" s="13"/>
    </row>
    <row r="82" spans="1:4" ht="27.75" customHeight="1" x14ac:dyDescent="0.25">
      <c r="A82" s="110"/>
      <c r="B82" s="4" t="s">
        <v>217</v>
      </c>
      <c r="C82" s="46">
        <v>1875</v>
      </c>
      <c r="D82" s="13"/>
    </row>
    <row r="83" spans="1:4" ht="29.25" customHeight="1" x14ac:dyDescent="0.25">
      <c r="A83" s="110"/>
      <c r="B83" s="4" t="s">
        <v>218</v>
      </c>
      <c r="C83" s="46">
        <v>6</v>
      </c>
      <c r="D83" s="13"/>
    </row>
    <row r="84" spans="1:4" ht="33" customHeight="1" x14ac:dyDescent="0.25">
      <c r="A84" s="111"/>
      <c r="B84" s="4" t="s">
        <v>219</v>
      </c>
      <c r="C84" s="46"/>
      <c r="D84" s="13"/>
    </row>
    <row r="85" spans="1:4" ht="28.5" customHeight="1" x14ac:dyDescent="0.25">
      <c r="A85" s="112" t="s">
        <v>220</v>
      </c>
      <c r="B85" s="113"/>
      <c r="C85" s="113"/>
      <c r="D85" s="114"/>
    </row>
    <row r="86" spans="1:4" ht="30.75" customHeight="1" x14ac:dyDescent="0.25">
      <c r="A86" s="50">
        <v>8</v>
      </c>
      <c r="B86" s="47" t="s">
        <v>60</v>
      </c>
      <c r="C86" s="5"/>
      <c r="D86" s="46" t="s">
        <v>0</v>
      </c>
    </row>
    <row r="87" spans="1:4" ht="30" customHeight="1" x14ac:dyDescent="0.25">
      <c r="A87" s="109"/>
      <c r="B87" s="4" t="s">
        <v>7</v>
      </c>
      <c r="C87" s="55" t="s">
        <v>13</v>
      </c>
      <c r="D87" s="14"/>
    </row>
    <row r="88" spans="1:4" ht="31.5" x14ac:dyDescent="0.25">
      <c r="A88" s="110"/>
      <c r="B88" s="4" t="s">
        <v>6</v>
      </c>
      <c r="C88" s="55" t="s">
        <v>13</v>
      </c>
      <c r="D88" s="55" t="s">
        <v>0</v>
      </c>
    </row>
    <row r="89" spans="1:4" ht="47.25" x14ac:dyDescent="0.25">
      <c r="A89" s="110"/>
      <c r="B89" s="4" t="s">
        <v>5</v>
      </c>
      <c r="C89" s="39" t="s">
        <v>13</v>
      </c>
      <c r="D89" s="55" t="s">
        <v>4</v>
      </c>
    </row>
    <row r="90" spans="1:4" ht="47.25" x14ac:dyDescent="0.25">
      <c r="A90" s="110"/>
      <c r="B90" s="4" t="s">
        <v>101</v>
      </c>
      <c r="C90" s="39" t="s">
        <v>13</v>
      </c>
      <c r="D90" s="55" t="s">
        <v>4</v>
      </c>
    </row>
    <row r="91" spans="1:4" ht="140.25" customHeight="1" x14ac:dyDescent="0.25">
      <c r="A91" s="127" t="s">
        <v>189</v>
      </c>
      <c r="B91" s="128"/>
      <c r="C91" s="128"/>
      <c r="D91" s="129"/>
    </row>
    <row r="92" spans="1:4" ht="78.75" x14ac:dyDescent="0.25">
      <c r="A92" s="55">
        <v>9</v>
      </c>
      <c r="B92" s="54" t="s">
        <v>193</v>
      </c>
      <c r="C92" s="57" t="s">
        <v>196</v>
      </c>
      <c r="D92" s="13"/>
    </row>
    <row r="93" spans="1:4" ht="30" customHeight="1" x14ac:dyDescent="0.25">
      <c r="A93" s="106" t="s">
        <v>194</v>
      </c>
      <c r="B93" s="107"/>
      <c r="C93" s="107"/>
      <c r="D93" s="108"/>
    </row>
    <row r="94" spans="1:4" ht="33" customHeight="1" x14ac:dyDescent="0.25">
      <c r="A94" s="46">
        <v>10</v>
      </c>
      <c r="B94" s="3" t="s">
        <v>1</v>
      </c>
      <c r="C94" s="91">
        <v>0.16</v>
      </c>
      <c r="D94" s="46" t="s">
        <v>0</v>
      </c>
    </row>
    <row r="95" spans="1:4" ht="26.25" customHeight="1" x14ac:dyDescent="0.25">
      <c r="A95" s="130" t="s">
        <v>195</v>
      </c>
      <c r="B95" s="131"/>
      <c r="C95" s="131"/>
      <c r="D95" s="132"/>
    </row>
    <row r="96" spans="1:4" ht="15.75" x14ac:dyDescent="0.25">
      <c r="A96" s="46">
        <v>11</v>
      </c>
      <c r="B96" s="134" t="s">
        <v>221</v>
      </c>
      <c r="C96" s="135"/>
      <c r="D96" s="136"/>
    </row>
    <row r="97" spans="1:4" ht="31.5" customHeight="1" x14ac:dyDescent="0.25">
      <c r="A97" s="133"/>
      <c r="B97" s="126" t="s">
        <v>182</v>
      </c>
      <c r="C97" s="126"/>
      <c r="D97" s="126"/>
    </row>
    <row r="98" spans="1:4" ht="348.75" customHeight="1" x14ac:dyDescent="0.25">
      <c r="A98" s="133"/>
      <c r="B98" s="126" t="s">
        <v>183</v>
      </c>
      <c r="C98" s="126"/>
      <c r="D98" s="126"/>
    </row>
    <row r="99" spans="1:4" ht="64.5" customHeight="1" x14ac:dyDescent="0.25">
      <c r="A99" s="126" t="s">
        <v>187</v>
      </c>
      <c r="B99" s="126"/>
      <c r="C99" s="126"/>
      <c r="D99" s="126"/>
    </row>
  </sheetData>
  <mergeCells count="31">
    <mergeCell ref="A99:D99"/>
    <mergeCell ref="A91:D91"/>
    <mergeCell ref="A95:D95"/>
    <mergeCell ref="A97:A98"/>
    <mergeCell ref="B97:D97"/>
    <mergeCell ref="B98:D98"/>
    <mergeCell ref="B96:D96"/>
    <mergeCell ref="A21:D21"/>
    <mergeCell ref="A39:D39"/>
    <mergeCell ref="A46:D46"/>
    <mergeCell ref="A23:A25"/>
    <mergeCell ref="A27:A32"/>
    <mergeCell ref="A34:A35"/>
    <mergeCell ref="A37:A38"/>
    <mergeCell ref="A41:A45"/>
    <mergeCell ref="A1:D1"/>
    <mergeCell ref="A3:D3"/>
    <mergeCell ref="A4:D4"/>
    <mergeCell ref="A12:A15"/>
    <mergeCell ref="A17:A20"/>
    <mergeCell ref="A2:D2"/>
    <mergeCell ref="A48:A54"/>
    <mergeCell ref="A55:D55"/>
    <mergeCell ref="A57:A70"/>
    <mergeCell ref="A71:D71"/>
    <mergeCell ref="A93:D93"/>
    <mergeCell ref="A73:A77"/>
    <mergeCell ref="A78:D78"/>
    <mergeCell ref="A80:A84"/>
    <mergeCell ref="A85:D85"/>
    <mergeCell ref="A87:A90"/>
  </mergeCells>
  <pageMargins left="0.19685039370078741" right="0.19685039370078741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opLeftCell="A67" workbookViewId="0">
      <selection activeCell="C72" sqref="C72"/>
    </sheetView>
  </sheetViews>
  <sheetFormatPr defaultRowHeight="15" x14ac:dyDescent="0.25"/>
  <cols>
    <col min="1" max="1" width="6.42578125" style="9" customWidth="1"/>
    <col min="2" max="2" width="42.28515625" style="9" customWidth="1"/>
    <col min="3" max="3" width="29.7109375" style="10" customWidth="1"/>
    <col min="4" max="4" width="16.5703125" style="9" customWidth="1"/>
  </cols>
  <sheetData>
    <row r="1" spans="1:4" ht="18.75" x14ac:dyDescent="0.25">
      <c r="A1" s="115" t="s">
        <v>37</v>
      </c>
      <c r="B1" s="115"/>
      <c r="C1" s="115"/>
      <c r="D1" s="115"/>
    </row>
    <row r="2" spans="1:4" ht="18.75" x14ac:dyDescent="0.25">
      <c r="A2" s="115" t="s">
        <v>89</v>
      </c>
      <c r="B2" s="115"/>
      <c r="C2" s="115"/>
      <c r="D2" s="115"/>
    </row>
    <row r="3" spans="1:4" ht="18.75" x14ac:dyDescent="0.25">
      <c r="A3" s="115" t="s">
        <v>84</v>
      </c>
      <c r="B3" s="115"/>
      <c r="C3" s="115"/>
      <c r="D3" s="115"/>
    </row>
    <row r="4" spans="1:4" ht="15.75" x14ac:dyDescent="0.25">
      <c r="A4" s="116" t="s">
        <v>222</v>
      </c>
      <c r="B4" s="116"/>
      <c r="C4" s="116"/>
      <c r="D4" s="116"/>
    </row>
    <row r="5" spans="1:4" ht="11.25" customHeight="1" x14ac:dyDescent="0.25">
      <c r="A5" s="8"/>
    </row>
    <row r="6" spans="1:4" ht="32.25" customHeight="1" x14ac:dyDescent="0.25">
      <c r="A6" s="59" t="s">
        <v>36</v>
      </c>
      <c r="B6" s="5" t="s">
        <v>35</v>
      </c>
      <c r="C6" s="5" t="s">
        <v>34</v>
      </c>
      <c r="D6" s="5" t="s">
        <v>33</v>
      </c>
    </row>
    <row r="7" spans="1:4" ht="15.75" x14ac:dyDescent="0.25">
      <c r="A7" s="59">
        <v>1</v>
      </c>
      <c r="B7" s="5" t="s">
        <v>32</v>
      </c>
      <c r="C7" s="59"/>
      <c r="D7" s="59" t="s">
        <v>31</v>
      </c>
    </row>
    <row r="8" spans="1:4" ht="31.5" x14ac:dyDescent="0.25">
      <c r="A8" s="7" t="s">
        <v>30</v>
      </c>
      <c r="B8" s="5" t="s">
        <v>29</v>
      </c>
      <c r="C8" s="59" t="s">
        <v>85</v>
      </c>
      <c r="D8" s="5"/>
    </row>
    <row r="9" spans="1:4" ht="19.5" customHeight="1" x14ac:dyDescent="0.25">
      <c r="A9" s="7" t="s">
        <v>28</v>
      </c>
      <c r="B9" s="5" t="s">
        <v>27</v>
      </c>
      <c r="C9" s="59">
        <v>110</v>
      </c>
      <c r="D9" s="5"/>
    </row>
    <row r="10" spans="1:4" ht="15.75" x14ac:dyDescent="0.25">
      <c r="A10" s="7" t="s">
        <v>26</v>
      </c>
      <c r="B10" s="5" t="s">
        <v>25</v>
      </c>
      <c r="C10" s="59">
        <v>4.5</v>
      </c>
      <c r="D10" s="5"/>
    </row>
    <row r="11" spans="1:4" ht="48.75" customHeight="1" x14ac:dyDescent="0.25">
      <c r="A11" s="7" t="s">
        <v>24</v>
      </c>
      <c r="B11" s="5" t="s">
        <v>62</v>
      </c>
      <c r="C11" s="5">
        <f>SUM(C12:C15)</f>
        <v>129598</v>
      </c>
      <c r="D11" s="5"/>
    </row>
    <row r="12" spans="1:4" ht="15.75" x14ac:dyDescent="0.25">
      <c r="A12" s="117"/>
      <c r="B12" s="11" t="s">
        <v>38</v>
      </c>
      <c r="C12" s="59">
        <v>33033</v>
      </c>
      <c r="D12" s="5"/>
    </row>
    <row r="13" spans="1:4" ht="15.75" x14ac:dyDescent="0.25">
      <c r="A13" s="118"/>
      <c r="B13" s="11" t="s">
        <v>39</v>
      </c>
      <c r="C13" s="59">
        <v>15978</v>
      </c>
      <c r="D13" s="5"/>
    </row>
    <row r="14" spans="1:4" ht="15.75" x14ac:dyDescent="0.25">
      <c r="A14" s="118"/>
      <c r="B14" s="11" t="s">
        <v>40</v>
      </c>
      <c r="C14" s="59">
        <v>8197</v>
      </c>
      <c r="D14" s="5"/>
    </row>
    <row r="15" spans="1:4" ht="15.75" x14ac:dyDescent="0.25">
      <c r="A15" s="119"/>
      <c r="B15" s="11" t="s">
        <v>41</v>
      </c>
      <c r="C15" s="59">
        <v>72390</v>
      </c>
      <c r="D15" s="5"/>
    </row>
    <row r="16" spans="1:4" ht="31.5" customHeight="1" x14ac:dyDescent="0.25">
      <c r="A16" s="7" t="s">
        <v>23</v>
      </c>
      <c r="B16" s="58" t="s">
        <v>22</v>
      </c>
      <c r="C16" s="5">
        <f>SUM(C17:C20)</f>
        <v>15594.560000000001</v>
      </c>
      <c r="D16" s="5"/>
    </row>
    <row r="17" spans="1:4" ht="15.75" x14ac:dyDescent="0.25">
      <c r="A17" s="117"/>
      <c r="B17" s="11" t="s">
        <v>38</v>
      </c>
      <c r="C17" s="59">
        <v>723.02</v>
      </c>
      <c r="D17" s="5"/>
    </row>
    <row r="18" spans="1:4" ht="15.75" x14ac:dyDescent="0.25">
      <c r="A18" s="118"/>
      <c r="B18" s="11" t="s">
        <v>39</v>
      </c>
      <c r="C18" s="59">
        <v>1354.8</v>
      </c>
      <c r="D18" s="5"/>
    </row>
    <row r="19" spans="1:4" ht="15.75" x14ac:dyDescent="0.25">
      <c r="A19" s="118"/>
      <c r="B19" s="11" t="s">
        <v>40</v>
      </c>
      <c r="C19" s="59">
        <v>1172.46</v>
      </c>
      <c r="D19" s="5"/>
    </row>
    <row r="20" spans="1:4" ht="15.75" x14ac:dyDescent="0.25">
      <c r="A20" s="119"/>
      <c r="B20" s="11" t="s">
        <v>41</v>
      </c>
      <c r="C20" s="59">
        <v>12344.28</v>
      </c>
      <c r="D20" s="5"/>
    </row>
    <row r="21" spans="1:4" ht="18" customHeight="1" x14ac:dyDescent="0.25">
      <c r="A21" s="120" t="s">
        <v>66</v>
      </c>
      <c r="B21" s="121"/>
      <c r="C21" s="121"/>
      <c r="D21" s="122"/>
    </row>
    <row r="22" spans="1:4" ht="24.75" customHeight="1" x14ac:dyDescent="0.25">
      <c r="A22" s="59">
        <v>2</v>
      </c>
      <c r="B22" s="58" t="s">
        <v>21</v>
      </c>
      <c r="C22" s="59"/>
      <c r="D22" s="59" t="s">
        <v>0</v>
      </c>
    </row>
    <row r="23" spans="1:4" ht="15.75" customHeight="1" x14ac:dyDescent="0.25">
      <c r="A23" s="103"/>
      <c r="B23" s="11" t="s">
        <v>42</v>
      </c>
      <c r="C23" s="21">
        <v>152.19999999999999</v>
      </c>
      <c r="D23" s="5"/>
    </row>
    <row r="24" spans="1:4" ht="15.75" customHeight="1" x14ac:dyDescent="0.25">
      <c r="A24" s="104"/>
      <c r="B24" s="11" t="s">
        <v>49</v>
      </c>
      <c r="C24" s="35">
        <v>114.3686</v>
      </c>
      <c r="D24" s="5"/>
    </row>
    <row r="25" spans="1:4" ht="15.75" customHeight="1" x14ac:dyDescent="0.25">
      <c r="A25" s="105"/>
      <c r="B25" s="11" t="s">
        <v>43</v>
      </c>
      <c r="C25" s="31">
        <f>C24/C23</f>
        <v>0.75143626806833119</v>
      </c>
      <c r="D25" s="5"/>
    </row>
    <row r="26" spans="1:4" ht="34.5" x14ac:dyDescent="0.25">
      <c r="A26" s="7" t="s">
        <v>20</v>
      </c>
      <c r="B26" s="3" t="s">
        <v>64</v>
      </c>
      <c r="C26" s="38">
        <f>SUM(C27:C32)</f>
        <v>114.36860000000001</v>
      </c>
      <c r="D26" s="5"/>
    </row>
    <row r="27" spans="1:4" ht="15.75" customHeight="1" x14ac:dyDescent="0.25">
      <c r="A27" s="103"/>
      <c r="B27" s="11" t="s">
        <v>44</v>
      </c>
      <c r="C27" s="35">
        <v>4.3899999999999997</v>
      </c>
      <c r="D27" s="5"/>
    </row>
    <row r="28" spans="1:4" ht="15.75" customHeight="1" x14ac:dyDescent="0.25">
      <c r="A28" s="104"/>
      <c r="B28" s="11" t="s">
        <v>45</v>
      </c>
      <c r="C28" s="35">
        <v>95.909000000000006</v>
      </c>
      <c r="D28" s="5"/>
    </row>
    <row r="29" spans="1:4" ht="15.75" customHeight="1" x14ac:dyDescent="0.25">
      <c r="A29" s="104"/>
      <c r="B29" s="11" t="s">
        <v>46</v>
      </c>
      <c r="C29" s="35">
        <v>13.3726</v>
      </c>
      <c r="D29" s="5"/>
    </row>
    <row r="30" spans="1:4" ht="15.75" customHeight="1" x14ac:dyDescent="0.25">
      <c r="A30" s="104"/>
      <c r="B30" s="11" t="s">
        <v>47</v>
      </c>
      <c r="C30" s="35">
        <v>0.69699999999999995</v>
      </c>
      <c r="D30" s="5"/>
    </row>
    <row r="31" spans="1:4" ht="15.75" customHeight="1" x14ac:dyDescent="0.25">
      <c r="A31" s="104"/>
      <c r="B31" s="11" t="s">
        <v>58</v>
      </c>
      <c r="C31" s="35">
        <v>0</v>
      </c>
      <c r="D31" s="5"/>
    </row>
    <row r="32" spans="1:4" ht="15.75" customHeight="1" x14ac:dyDescent="0.25">
      <c r="A32" s="105"/>
      <c r="B32" s="11" t="s">
        <v>48</v>
      </c>
      <c r="C32" s="35">
        <v>0</v>
      </c>
      <c r="D32" s="5"/>
    </row>
    <row r="33" spans="1:4" ht="35.25" customHeight="1" x14ac:dyDescent="0.25">
      <c r="A33" s="7" t="s">
        <v>18</v>
      </c>
      <c r="B33" s="3" t="s">
        <v>17</v>
      </c>
      <c r="C33" s="59"/>
      <c r="D33" s="5"/>
    </row>
    <row r="34" spans="1:4" ht="15.75" x14ac:dyDescent="0.25">
      <c r="A34" s="103"/>
      <c r="B34" s="11" t="s">
        <v>42</v>
      </c>
      <c r="C34" s="21">
        <v>152.19999999999999</v>
      </c>
      <c r="D34" s="5"/>
    </row>
    <row r="35" spans="1:4" ht="15.75" x14ac:dyDescent="0.25">
      <c r="A35" s="105"/>
      <c r="B35" s="11" t="s">
        <v>49</v>
      </c>
      <c r="C35" s="35">
        <f>C24</f>
        <v>114.3686</v>
      </c>
      <c r="D35" s="5"/>
    </row>
    <row r="36" spans="1:4" ht="31.5" x14ac:dyDescent="0.25">
      <c r="A36" s="7" t="s">
        <v>16</v>
      </c>
      <c r="B36" s="58" t="s">
        <v>15</v>
      </c>
      <c r="C36" s="5"/>
      <c r="D36" s="5"/>
    </row>
    <row r="37" spans="1:4" ht="15.75" x14ac:dyDescent="0.25">
      <c r="A37" s="103"/>
      <c r="B37" s="11" t="s">
        <v>42</v>
      </c>
      <c r="C37" s="17">
        <v>0</v>
      </c>
      <c r="D37" s="5"/>
    </row>
    <row r="38" spans="1:4" ht="15.75" x14ac:dyDescent="0.25">
      <c r="A38" s="105"/>
      <c r="B38" s="11" t="s">
        <v>49</v>
      </c>
      <c r="C38" s="59">
        <v>0</v>
      </c>
      <c r="D38" s="5"/>
    </row>
    <row r="39" spans="1:4" ht="18.75" customHeight="1" x14ac:dyDescent="0.25">
      <c r="A39" s="106" t="s">
        <v>68</v>
      </c>
      <c r="B39" s="107"/>
      <c r="C39" s="107"/>
      <c r="D39" s="108"/>
    </row>
    <row r="40" spans="1:4" ht="31.5" x14ac:dyDescent="0.25">
      <c r="A40" s="59">
        <v>3</v>
      </c>
      <c r="B40" s="3" t="s">
        <v>14</v>
      </c>
      <c r="C40" s="28" t="s">
        <v>153</v>
      </c>
      <c r="D40" s="59" t="s">
        <v>0</v>
      </c>
    </row>
    <row r="41" spans="1:4" ht="15.75" x14ac:dyDescent="0.25">
      <c r="A41" s="103"/>
      <c r="B41" s="11" t="s">
        <v>50</v>
      </c>
      <c r="C41" s="30" t="s">
        <v>164</v>
      </c>
      <c r="D41" s="5"/>
    </row>
    <row r="42" spans="1:4" ht="15.75" x14ac:dyDescent="0.25">
      <c r="A42" s="104"/>
      <c r="B42" s="11" t="s">
        <v>51</v>
      </c>
      <c r="C42" s="28" t="s">
        <v>165</v>
      </c>
      <c r="D42" s="5"/>
    </row>
    <row r="43" spans="1:4" ht="31.5" x14ac:dyDescent="0.25">
      <c r="A43" s="104"/>
      <c r="B43" s="11" t="s">
        <v>108</v>
      </c>
      <c r="C43" s="28" t="s">
        <v>166</v>
      </c>
      <c r="D43" s="5"/>
    </row>
    <row r="44" spans="1:4" ht="15.75" x14ac:dyDescent="0.25">
      <c r="A44" s="104"/>
      <c r="B44" s="11" t="s">
        <v>52</v>
      </c>
      <c r="C44" s="29" t="s">
        <v>167</v>
      </c>
      <c r="D44" s="5"/>
    </row>
    <row r="45" spans="1:4" ht="15.75" x14ac:dyDescent="0.25">
      <c r="A45" s="105"/>
      <c r="B45" s="11" t="s">
        <v>92</v>
      </c>
      <c r="C45" s="29" t="s">
        <v>168</v>
      </c>
      <c r="D45" s="5"/>
    </row>
    <row r="46" spans="1:4" ht="112.5" customHeight="1" x14ac:dyDescent="0.25">
      <c r="A46" s="123" t="s">
        <v>266</v>
      </c>
      <c r="B46" s="124"/>
      <c r="C46" s="124"/>
      <c r="D46" s="125"/>
    </row>
    <row r="47" spans="1:4" ht="31.5" x14ac:dyDescent="0.25">
      <c r="A47" s="59">
        <v>4</v>
      </c>
      <c r="B47" s="58" t="s">
        <v>104</v>
      </c>
      <c r="C47" s="59"/>
      <c r="D47" s="59" t="s">
        <v>0</v>
      </c>
    </row>
    <row r="48" spans="1:4" ht="15.75" customHeight="1" x14ac:dyDescent="0.25">
      <c r="A48" s="103"/>
      <c r="B48" s="11" t="s">
        <v>53</v>
      </c>
      <c r="C48" s="30" t="s">
        <v>223</v>
      </c>
      <c r="D48" s="5"/>
    </row>
    <row r="49" spans="1:4" ht="15.75" customHeight="1" x14ac:dyDescent="0.25">
      <c r="A49" s="104"/>
      <c r="B49" s="11" t="s">
        <v>54</v>
      </c>
      <c r="C49" s="28" t="s">
        <v>224</v>
      </c>
      <c r="D49" s="5"/>
    </row>
    <row r="50" spans="1:4" ht="15.75" customHeight="1" x14ac:dyDescent="0.25">
      <c r="A50" s="104"/>
      <c r="B50" s="42" t="s">
        <v>74</v>
      </c>
      <c r="C50" s="28" t="s">
        <v>225</v>
      </c>
      <c r="D50" s="5"/>
    </row>
    <row r="51" spans="1:4" ht="15.75" customHeight="1" x14ac:dyDescent="0.25">
      <c r="A51" s="104"/>
      <c r="B51" s="42" t="s">
        <v>75</v>
      </c>
      <c r="C51" s="28" t="s">
        <v>226</v>
      </c>
      <c r="D51" s="5"/>
    </row>
    <row r="52" spans="1:4" ht="15.75" customHeight="1" x14ac:dyDescent="0.25">
      <c r="A52" s="104"/>
      <c r="B52" s="42" t="s">
        <v>76</v>
      </c>
      <c r="C52" s="28" t="s">
        <v>227</v>
      </c>
      <c r="D52" s="5"/>
    </row>
    <row r="53" spans="1:4" ht="15.75" customHeight="1" x14ac:dyDescent="0.25">
      <c r="A53" s="104"/>
      <c r="B53" s="11" t="s">
        <v>55</v>
      </c>
      <c r="C53" s="28">
        <v>0</v>
      </c>
      <c r="D53" s="5"/>
    </row>
    <row r="54" spans="1:4" ht="31.5" x14ac:dyDescent="0.25">
      <c r="A54" s="105"/>
      <c r="B54" s="11" t="s">
        <v>56</v>
      </c>
      <c r="C54" s="28" t="s">
        <v>228</v>
      </c>
      <c r="D54" s="5"/>
    </row>
    <row r="55" spans="1:4" ht="18.75" customHeight="1" x14ac:dyDescent="0.25">
      <c r="A55" s="100" t="s">
        <v>65</v>
      </c>
      <c r="B55" s="101"/>
      <c r="C55" s="101"/>
      <c r="D55" s="102"/>
    </row>
    <row r="56" spans="1:4" ht="30" customHeight="1" x14ac:dyDescent="0.25">
      <c r="A56" s="59">
        <v>5</v>
      </c>
      <c r="B56" s="3" t="s">
        <v>12</v>
      </c>
      <c r="C56" s="59"/>
      <c r="D56" s="59" t="s">
        <v>0</v>
      </c>
    </row>
    <row r="57" spans="1:4" ht="15.75" x14ac:dyDescent="0.25">
      <c r="A57" s="103"/>
      <c r="B57" s="4" t="s">
        <v>11</v>
      </c>
      <c r="C57" s="15">
        <f>C58+C63+C65+C69+C70</f>
        <v>32044</v>
      </c>
      <c r="D57" s="5"/>
    </row>
    <row r="58" spans="1:4" ht="83.25" customHeight="1" x14ac:dyDescent="0.25">
      <c r="A58" s="104"/>
      <c r="B58" s="3" t="s">
        <v>106</v>
      </c>
      <c r="C58" s="23">
        <f>C59+C60+C61+C62</f>
        <v>0</v>
      </c>
      <c r="D58" s="5"/>
    </row>
    <row r="59" spans="1:4" ht="39.75" customHeight="1" x14ac:dyDescent="0.25">
      <c r="A59" s="104"/>
      <c r="B59" s="4" t="s">
        <v>93</v>
      </c>
      <c r="C59" s="59">
        <v>0</v>
      </c>
      <c r="D59" s="59"/>
    </row>
    <row r="60" spans="1:4" ht="51" customHeight="1" x14ac:dyDescent="0.25">
      <c r="A60" s="104"/>
      <c r="B60" s="4" t="s">
        <v>95</v>
      </c>
      <c r="C60" s="59">
        <v>0</v>
      </c>
      <c r="D60" s="5"/>
    </row>
    <row r="61" spans="1:4" ht="36" customHeight="1" x14ac:dyDescent="0.25">
      <c r="A61" s="104"/>
      <c r="B61" s="4" t="s">
        <v>94</v>
      </c>
      <c r="C61" s="59">
        <v>0</v>
      </c>
      <c r="D61" s="5"/>
    </row>
    <row r="62" spans="1:4" ht="41.25" customHeight="1" x14ac:dyDescent="0.25">
      <c r="A62" s="104"/>
      <c r="B62" s="4" t="s">
        <v>96</v>
      </c>
      <c r="C62" s="59">
        <v>0</v>
      </c>
      <c r="D62" s="5"/>
    </row>
    <row r="63" spans="1:4" ht="60.75" customHeight="1" x14ac:dyDescent="0.25">
      <c r="A63" s="104"/>
      <c r="B63" s="3" t="s">
        <v>105</v>
      </c>
      <c r="C63" s="23">
        <v>0</v>
      </c>
      <c r="D63" s="5"/>
    </row>
    <row r="64" spans="1:4" ht="67.5" customHeight="1" x14ac:dyDescent="0.25">
      <c r="A64" s="104"/>
      <c r="B64" s="58" t="s">
        <v>107</v>
      </c>
      <c r="C64" s="23">
        <v>1769</v>
      </c>
      <c r="D64" s="4"/>
    </row>
    <row r="65" spans="1:4" ht="47.25" customHeight="1" x14ac:dyDescent="0.25">
      <c r="A65" s="104"/>
      <c r="B65" s="4" t="s">
        <v>9</v>
      </c>
      <c r="C65" s="22">
        <f>C66+C67+C68</f>
        <v>32044</v>
      </c>
      <c r="D65" s="4"/>
    </row>
    <row r="66" spans="1:4" ht="46.5" customHeight="1" x14ac:dyDescent="0.25">
      <c r="A66" s="104"/>
      <c r="B66" s="4" t="s">
        <v>97</v>
      </c>
      <c r="C66" s="20">
        <f>16835+16+5416+9761</f>
        <v>32028</v>
      </c>
      <c r="D66" s="4"/>
    </row>
    <row r="67" spans="1:4" ht="41.25" customHeight="1" x14ac:dyDescent="0.25">
      <c r="A67" s="104"/>
      <c r="B67" s="4" t="s">
        <v>98</v>
      </c>
      <c r="C67" s="12"/>
      <c r="D67" s="4"/>
    </row>
    <row r="68" spans="1:4" ht="65.25" customHeight="1" x14ac:dyDescent="0.25">
      <c r="A68" s="104"/>
      <c r="B68" s="4" t="s">
        <v>99</v>
      </c>
      <c r="C68" s="12">
        <v>16</v>
      </c>
      <c r="D68" s="4"/>
    </row>
    <row r="69" spans="1:4" ht="63" customHeight="1" x14ac:dyDescent="0.25">
      <c r="A69" s="104"/>
      <c r="B69" s="58" t="s">
        <v>109</v>
      </c>
      <c r="C69" s="24">
        <v>0</v>
      </c>
      <c r="D69" s="4"/>
    </row>
    <row r="70" spans="1:4" ht="63" customHeight="1" x14ac:dyDescent="0.25">
      <c r="A70" s="105"/>
      <c r="B70" s="58" t="s">
        <v>110</v>
      </c>
      <c r="C70" s="24">
        <v>0</v>
      </c>
      <c r="D70" s="4"/>
    </row>
    <row r="71" spans="1:4" ht="114" customHeight="1" x14ac:dyDescent="0.25">
      <c r="A71" s="106" t="s">
        <v>272</v>
      </c>
      <c r="B71" s="107"/>
      <c r="C71" s="107"/>
      <c r="D71" s="108"/>
    </row>
    <row r="72" spans="1:4" ht="42.75" customHeight="1" x14ac:dyDescent="0.25">
      <c r="A72" s="59">
        <v>6</v>
      </c>
      <c r="B72" s="58" t="s">
        <v>208</v>
      </c>
      <c r="C72" s="59" t="s">
        <v>13</v>
      </c>
      <c r="D72" s="59" t="s">
        <v>0</v>
      </c>
    </row>
    <row r="73" spans="1:4" ht="59.25" customHeight="1" x14ac:dyDescent="0.25">
      <c r="A73" s="137"/>
      <c r="B73" s="4" t="s">
        <v>209</v>
      </c>
      <c r="C73" s="51">
        <v>194.81</v>
      </c>
      <c r="D73" s="4"/>
    </row>
    <row r="74" spans="1:4" ht="29.25" customHeight="1" x14ac:dyDescent="0.25">
      <c r="A74" s="138"/>
      <c r="B74" s="4" t="s">
        <v>210</v>
      </c>
      <c r="C74" s="12" t="s">
        <v>229</v>
      </c>
      <c r="D74" s="4"/>
    </row>
    <row r="75" spans="1:4" ht="29.25" customHeight="1" x14ac:dyDescent="0.25">
      <c r="A75" s="138"/>
      <c r="B75" s="4" t="s">
        <v>211</v>
      </c>
      <c r="C75" s="12" t="s">
        <v>230</v>
      </c>
      <c r="D75" s="4"/>
    </row>
    <row r="76" spans="1:4" ht="29.25" customHeight="1" x14ac:dyDescent="0.25">
      <c r="A76" s="138"/>
      <c r="B76" s="4" t="s">
        <v>212</v>
      </c>
      <c r="C76" s="37" t="s">
        <v>231</v>
      </c>
      <c r="D76" s="4"/>
    </row>
    <row r="77" spans="1:4" ht="29.25" customHeight="1" x14ac:dyDescent="0.25">
      <c r="A77" s="139"/>
      <c r="B77" s="4" t="s">
        <v>213</v>
      </c>
      <c r="C77" s="37" t="s">
        <v>232</v>
      </c>
      <c r="D77" s="4"/>
    </row>
    <row r="78" spans="1:4" ht="31.5" customHeight="1" x14ac:dyDescent="0.25">
      <c r="A78" s="140" t="s">
        <v>72</v>
      </c>
      <c r="B78" s="141"/>
      <c r="C78" s="141"/>
      <c r="D78" s="142"/>
    </row>
    <row r="79" spans="1:4" ht="31.5" customHeight="1" x14ac:dyDescent="0.25">
      <c r="A79" s="59">
        <v>7</v>
      </c>
      <c r="B79" s="58" t="s">
        <v>69</v>
      </c>
      <c r="C79" s="59">
        <f>C80+C81+C82+C83+C84</f>
        <v>0</v>
      </c>
      <c r="D79" s="59" t="s">
        <v>0</v>
      </c>
    </row>
    <row r="80" spans="1:4" ht="18" customHeight="1" x14ac:dyDescent="0.25">
      <c r="A80" s="109"/>
      <c r="B80" s="4" t="s">
        <v>215</v>
      </c>
      <c r="C80" s="59">
        <v>0</v>
      </c>
      <c r="D80" s="13"/>
    </row>
    <row r="81" spans="1:4" ht="18" customHeight="1" x14ac:dyDescent="0.25">
      <c r="A81" s="110"/>
      <c r="B81" s="4" t="s">
        <v>216</v>
      </c>
      <c r="C81" s="59">
        <v>0</v>
      </c>
      <c r="D81" s="13"/>
    </row>
    <row r="82" spans="1:4" ht="32.25" customHeight="1" x14ac:dyDescent="0.25">
      <c r="A82" s="110"/>
      <c r="B82" s="4" t="s">
        <v>217</v>
      </c>
      <c r="C82" s="59">
        <v>0</v>
      </c>
      <c r="D82" s="13"/>
    </row>
    <row r="83" spans="1:4" ht="30.75" customHeight="1" x14ac:dyDescent="0.25">
      <c r="A83" s="110"/>
      <c r="B83" s="4" t="s">
        <v>218</v>
      </c>
      <c r="C83" s="59">
        <v>0</v>
      </c>
      <c r="D83" s="13"/>
    </row>
    <row r="84" spans="1:4" ht="38.25" customHeight="1" x14ac:dyDescent="0.25">
      <c r="A84" s="111"/>
      <c r="B84" s="4" t="s">
        <v>219</v>
      </c>
      <c r="C84" s="59">
        <v>0</v>
      </c>
      <c r="D84" s="13"/>
    </row>
    <row r="85" spans="1:4" ht="30" customHeight="1" x14ac:dyDescent="0.25">
      <c r="A85" s="112" t="s">
        <v>83</v>
      </c>
      <c r="B85" s="113"/>
      <c r="C85" s="113"/>
      <c r="D85" s="114"/>
    </row>
    <row r="86" spans="1:4" ht="21.75" customHeight="1" x14ac:dyDescent="0.25">
      <c r="A86" s="59">
        <v>8</v>
      </c>
      <c r="B86" s="58" t="s">
        <v>8</v>
      </c>
      <c r="C86" s="5"/>
      <c r="D86" s="59" t="s">
        <v>0</v>
      </c>
    </row>
    <row r="87" spans="1:4" ht="34.5" customHeight="1" x14ac:dyDescent="0.25">
      <c r="A87" s="109"/>
      <c r="B87" s="4" t="s">
        <v>7</v>
      </c>
      <c r="C87" s="59" t="s">
        <v>13</v>
      </c>
      <c r="D87" s="14"/>
    </row>
    <row r="88" spans="1:4" ht="30" customHeight="1" x14ac:dyDescent="0.25">
      <c r="A88" s="110"/>
      <c r="B88" s="4" t="s">
        <v>6</v>
      </c>
      <c r="C88" s="59" t="s">
        <v>13</v>
      </c>
      <c r="D88" s="59" t="s">
        <v>0</v>
      </c>
    </row>
    <row r="89" spans="1:4" ht="93.75" customHeight="1" x14ac:dyDescent="0.25">
      <c r="A89" s="110"/>
      <c r="B89" s="4" t="s">
        <v>5</v>
      </c>
      <c r="C89" s="39" t="s">
        <v>118</v>
      </c>
      <c r="D89" s="59" t="s">
        <v>4</v>
      </c>
    </row>
    <row r="90" spans="1:4" ht="47.25" x14ac:dyDescent="0.25">
      <c r="A90" s="110"/>
      <c r="B90" s="4" t="s">
        <v>101</v>
      </c>
      <c r="C90" s="39" t="s">
        <v>13</v>
      </c>
      <c r="D90" s="59" t="s">
        <v>4</v>
      </c>
    </row>
    <row r="91" spans="1:4" ht="153" customHeight="1" x14ac:dyDescent="0.25">
      <c r="A91" s="127" t="s">
        <v>190</v>
      </c>
      <c r="B91" s="128"/>
      <c r="C91" s="128"/>
      <c r="D91" s="129"/>
    </row>
    <row r="92" spans="1:4" ht="63" customHeight="1" x14ac:dyDescent="0.25">
      <c r="A92" s="59">
        <v>9</v>
      </c>
      <c r="B92" s="58" t="s">
        <v>2</v>
      </c>
      <c r="C92" s="57" t="s">
        <v>196</v>
      </c>
      <c r="D92" s="13"/>
    </row>
    <row r="93" spans="1:4" ht="32.25" customHeight="1" x14ac:dyDescent="0.25">
      <c r="A93" s="106" t="s">
        <v>194</v>
      </c>
      <c r="B93" s="107"/>
      <c r="C93" s="107"/>
      <c r="D93" s="108"/>
    </row>
    <row r="94" spans="1:4" ht="48" customHeight="1" x14ac:dyDescent="0.25">
      <c r="A94" s="59">
        <v>10</v>
      </c>
      <c r="B94" s="3" t="s">
        <v>1</v>
      </c>
      <c r="C94" s="91">
        <v>0.16</v>
      </c>
      <c r="D94" s="59" t="s">
        <v>0</v>
      </c>
    </row>
    <row r="95" spans="1:4" ht="15.75" customHeight="1" x14ac:dyDescent="0.25">
      <c r="A95" s="130" t="s">
        <v>195</v>
      </c>
      <c r="B95" s="131"/>
      <c r="C95" s="131"/>
      <c r="D95" s="132"/>
    </row>
    <row r="96" spans="1:4" ht="15.75" x14ac:dyDescent="0.25">
      <c r="A96" s="59">
        <v>11</v>
      </c>
      <c r="B96" s="134" t="s">
        <v>221</v>
      </c>
      <c r="C96" s="135"/>
      <c r="D96" s="136"/>
    </row>
    <row r="97" spans="1:4" ht="33.75" customHeight="1" x14ac:dyDescent="0.25">
      <c r="A97" s="133"/>
      <c r="B97" s="126" t="s">
        <v>186</v>
      </c>
      <c r="C97" s="126"/>
      <c r="D97" s="126"/>
    </row>
    <row r="98" spans="1:4" ht="354" customHeight="1" x14ac:dyDescent="0.25">
      <c r="A98" s="133"/>
      <c r="B98" s="126" t="s">
        <v>184</v>
      </c>
      <c r="C98" s="126"/>
      <c r="D98" s="126"/>
    </row>
    <row r="99" spans="1:4" ht="60" customHeight="1" x14ac:dyDescent="0.25">
      <c r="A99" s="126" t="s">
        <v>187</v>
      </c>
      <c r="B99" s="126"/>
      <c r="C99" s="126"/>
      <c r="D99" s="126"/>
    </row>
  </sheetData>
  <mergeCells count="31">
    <mergeCell ref="A95:D95"/>
    <mergeCell ref="A91:D91"/>
    <mergeCell ref="A93:D93"/>
    <mergeCell ref="B96:D96"/>
    <mergeCell ref="A99:D99"/>
    <mergeCell ref="A97:A98"/>
    <mergeCell ref="B97:D97"/>
    <mergeCell ref="B98:D98"/>
    <mergeCell ref="A73:A77"/>
    <mergeCell ref="A78:D78"/>
    <mergeCell ref="A80:A84"/>
    <mergeCell ref="A85:D85"/>
    <mergeCell ref="A87:A90"/>
    <mergeCell ref="A71:D71"/>
    <mergeCell ref="A21:D21"/>
    <mergeCell ref="A23:A25"/>
    <mergeCell ref="A27:A32"/>
    <mergeCell ref="A34:A35"/>
    <mergeCell ref="A37:A38"/>
    <mergeCell ref="A39:D39"/>
    <mergeCell ref="A41:A45"/>
    <mergeCell ref="A46:D46"/>
    <mergeCell ref="A48:A54"/>
    <mergeCell ref="A55:D55"/>
    <mergeCell ref="A57:A70"/>
    <mergeCell ref="A17:A20"/>
    <mergeCell ref="A1:D1"/>
    <mergeCell ref="A2:D2"/>
    <mergeCell ref="A3:D3"/>
    <mergeCell ref="A4:D4"/>
    <mergeCell ref="A12:A15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opLeftCell="A67" workbookViewId="0">
      <selection activeCell="A71" sqref="A71:D71"/>
    </sheetView>
  </sheetViews>
  <sheetFormatPr defaultRowHeight="15" x14ac:dyDescent="0.25"/>
  <cols>
    <col min="1" max="1" width="6.42578125" style="9" customWidth="1"/>
    <col min="2" max="2" width="45.28515625" style="9" customWidth="1"/>
    <col min="3" max="3" width="29.7109375" style="10" customWidth="1"/>
    <col min="4" max="4" width="16.5703125" style="9" customWidth="1"/>
  </cols>
  <sheetData>
    <row r="1" spans="1:4" ht="18.75" x14ac:dyDescent="0.25">
      <c r="A1" s="115" t="s">
        <v>37</v>
      </c>
      <c r="B1" s="115"/>
      <c r="C1" s="115"/>
      <c r="D1" s="115"/>
    </row>
    <row r="2" spans="1:4" ht="18.75" x14ac:dyDescent="0.25">
      <c r="A2" s="115" t="s">
        <v>116</v>
      </c>
      <c r="B2" s="115"/>
      <c r="C2" s="115"/>
      <c r="D2" s="115"/>
    </row>
    <row r="3" spans="1:4" ht="18.75" x14ac:dyDescent="0.25">
      <c r="A3" s="115" t="s">
        <v>77</v>
      </c>
      <c r="B3" s="115"/>
      <c r="C3" s="115"/>
      <c r="D3" s="115"/>
    </row>
    <row r="4" spans="1:4" ht="15.75" x14ac:dyDescent="0.25">
      <c r="A4" s="116" t="s">
        <v>222</v>
      </c>
      <c r="B4" s="116"/>
      <c r="C4" s="116"/>
      <c r="D4" s="116"/>
    </row>
    <row r="5" spans="1:4" ht="11.25" customHeight="1" x14ac:dyDescent="0.25">
      <c r="A5" s="53" t="s">
        <v>36</v>
      </c>
      <c r="B5" s="5" t="s">
        <v>35</v>
      </c>
      <c r="C5" s="5" t="s">
        <v>34</v>
      </c>
      <c r="D5" s="5" t="s">
        <v>33</v>
      </c>
    </row>
    <row r="6" spans="1:4" ht="32.25" customHeight="1" x14ac:dyDescent="0.25">
      <c r="A6" s="53">
        <v>1</v>
      </c>
      <c r="B6" s="5" t="s">
        <v>32</v>
      </c>
      <c r="C6" s="53"/>
      <c r="D6" s="53" t="s">
        <v>31</v>
      </c>
    </row>
    <row r="7" spans="1:4" ht="31.5" x14ac:dyDescent="0.25">
      <c r="A7" s="7" t="s">
        <v>30</v>
      </c>
      <c r="B7" s="5" t="s">
        <v>29</v>
      </c>
      <c r="C7" s="53" t="s">
        <v>78</v>
      </c>
      <c r="D7" s="5"/>
    </row>
    <row r="8" spans="1:4" ht="15.75" x14ac:dyDescent="0.25">
      <c r="A8" s="7" t="s">
        <v>28</v>
      </c>
      <c r="B8" s="5" t="s">
        <v>27</v>
      </c>
      <c r="C8" s="53">
        <v>102</v>
      </c>
      <c r="D8" s="5"/>
    </row>
    <row r="9" spans="1:4" ht="19.5" customHeight="1" x14ac:dyDescent="0.25">
      <c r="A9" s="7" t="s">
        <v>26</v>
      </c>
      <c r="B9" s="5" t="s">
        <v>25</v>
      </c>
      <c r="C9" s="53">
        <v>4.0999999999999996</v>
      </c>
      <c r="D9" s="5"/>
    </row>
    <row r="10" spans="1:4" ht="47.25" x14ac:dyDescent="0.25">
      <c r="A10" s="7" t="s">
        <v>24</v>
      </c>
      <c r="B10" s="5" t="s">
        <v>62</v>
      </c>
      <c r="C10" s="40">
        <v>73206</v>
      </c>
      <c r="D10" s="5"/>
    </row>
    <row r="11" spans="1:4" ht="47.25" customHeight="1" x14ac:dyDescent="0.25">
      <c r="A11" s="117"/>
      <c r="B11" s="11" t="s">
        <v>38</v>
      </c>
      <c r="C11" s="39">
        <v>16657</v>
      </c>
      <c r="D11" s="5"/>
    </row>
    <row r="12" spans="1:4" ht="15.75" x14ac:dyDescent="0.25">
      <c r="A12" s="118"/>
      <c r="B12" s="11" t="s">
        <v>39</v>
      </c>
      <c r="C12" s="39">
        <v>13404</v>
      </c>
      <c r="D12" s="5"/>
    </row>
    <row r="13" spans="1:4" ht="15.75" x14ac:dyDescent="0.25">
      <c r="A13" s="118"/>
      <c r="B13" s="11" t="s">
        <v>40</v>
      </c>
      <c r="C13" s="39">
        <v>4369</v>
      </c>
      <c r="D13" s="5"/>
    </row>
    <row r="14" spans="1:4" ht="15.75" x14ac:dyDescent="0.25">
      <c r="A14" s="119"/>
      <c r="B14" s="11" t="s">
        <v>41</v>
      </c>
      <c r="C14" s="39">
        <v>38776</v>
      </c>
      <c r="D14" s="5"/>
    </row>
    <row r="15" spans="1:4" ht="34.5" x14ac:dyDescent="0.25">
      <c r="A15" s="7" t="s">
        <v>23</v>
      </c>
      <c r="B15" s="5" t="s">
        <v>22</v>
      </c>
      <c r="C15" s="40">
        <v>9631.5499999999993</v>
      </c>
      <c r="D15" s="5"/>
    </row>
    <row r="16" spans="1:4" ht="15.75" x14ac:dyDescent="0.25">
      <c r="A16" s="117"/>
      <c r="B16" s="11" t="s">
        <v>38</v>
      </c>
      <c r="C16" s="39">
        <v>443.64</v>
      </c>
      <c r="D16" s="5"/>
    </row>
    <row r="17" spans="1:4" ht="15.75" x14ac:dyDescent="0.25">
      <c r="A17" s="118"/>
      <c r="B17" s="11" t="s">
        <v>39</v>
      </c>
      <c r="C17" s="39">
        <v>1234.5899999999999</v>
      </c>
      <c r="D17" s="5"/>
    </row>
    <row r="18" spans="1:4" ht="15.75" x14ac:dyDescent="0.25">
      <c r="A18" s="118"/>
      <c r="B18" s="11" t="s">
        <v>40</v>
      </c>
      <c r="C18" s="39">
        <v>874.9</v>
      </c>
      <c r="D18" s="5"/>
    </row>
    <row r="19" spans="1:4" ht="15.75" x14ac:dyDescent="0.25">
      <c r="A19" s="119"/>
      <c r="B19" s="11" t="s">
        <v>41</v>
      </c>
      <c r="C19" s="39">
        <v>7078.42</v>
      </c>
      <c r="D19" s="5"/>
    </row>
    <row r="20" spans="1:4" ht="15.75" x14ac:dyDescent="0.25">
      <c r="A20" s="146" t="s">
        <v>66</v>
      </c>
      <c r="B20" s="147"/>
      <c r="C20" s="147"/>
      <c r="D20" s="148"/>
    </row>
    <row r="21" spans="1:4" ht="31.5" x14ac:dyDescent="0.25">
      <c r="A21" s="53">
        <v>2</v>
      </c>
      <c r="B21" s="5" t="s">
        <v>21</v>
      </c>
      <c r="C21" s="53" t="s">
        <v>3</v>
      </c>
      <c r="D21" s="53" t="s">
        <v>0</v>
      </c>
    </row>
    <row r="22" spans="1:4" ht="15.75" x14ac:dyDescent="0.25">
      <c r="A22" s="103"/>
      <c r="B22" s="11" t="s">
        <v>42</v>
      </c>
      <c r="C22" s="21">
        <v>89.7</v>
      </c>
      <c r="D22" s="5"/>
    </row>
    <row r="23" spans="1:4" ht="15.75" x14ac:dyDescent="0.25">
      <c r="A23" s="104"/>
      <c r="B23" s="11" t="s">
        <v>117</v>
      </c>
      <c r="C23" s="53">
        <v>27.402000000000001</v>
      </c>
      <c r="D23" s="5"/>
    </row>
    <row r="24" spans="1:4" ht="15.75" x14ac:dyDescent="0.25">
      <c r="A24" s="105"/>
      <c r="B24" s="11" t="s">
        <v>43</v>
      </c>
      <c r="C24" s="18">
        <f>C23/C22</f>
        <v>0.30548494983277591</v>
      </c>
      <c r="D24" s="5"/>
    </row>
    <row r="25" spans="1:4" ht="34.5" x14ac:dyDescent="0.25">
      <c r="A25" s="7" t="s">
        <v>20</v>
      </c>
      <c r="B25" s="1" t="s">
        <v>19</v>
      </c>
      <c r="C25" s="5">
        <f>SUM(C26:C30)</f>
        <v>27.402000000000001</v>
      </c>
      <c r="D25" s="5"/>
    </row>
    <row r="26" spans="1:4" ht="15.75" x14ac:dyDescent="0.25">
      <c r="A26" s="103"/>
      <c r="B26" s="11" t="s">
        <v>44</v>
      </c>
      <c r="C26" s="53">
        <v>0.01</v>
      </c>
      <c r="D26" s="5"/>
    </row>
    <row r="27" spans="1:4" ht="18" customHeight="1" x14ac:dyDescent="0.25">
      <c r="A27" s="104"/>
      <c r="B27" s="11" t="s">
        <v>45</v>
      </c>
      <c r="C27" s="53">
        <v>25.25</v>
      </c>
      <c r="D27" s="5"/>
    </row>
    <row r="28" spans="1:4" ht="18.75" customHeight="1" x14ac:dyDescent="0.25">
      <c r="A28" s="104"/>
      <c r="B28" s="11" t="s">
        <v>46</v>
      </c>
      <c r="C28" s="53">
        <v>2.0979999999999999</v>
      </c>
      <c r="D28" s="5"/>
    </row>
    <row r="29" spans="1:4" ht="15.75" customHeight="1" x14ac:dyDescent="0.25">
      <c r="A29" s="104"/>
      <c r="B29" s="11" t="s">
        <v>47</v>
      </c>
      <c r="C29" s="53">
        <v>4.3999999999999997E-2</v>
      </c>
      <c r="D29" s="5"/>
    </row>
    <row r="30" spans="1:4" ht="15.75" customHeight="1" x14ac:dyDescent="0.25">
      <c r="A30" s="105"/>
      <c r="B30" s="11" t="s">
        <v>103</v>
      </c>
      <c r="C30" s="53">
        <v>0</v>
      </c>
      <c r="D30" s="5"/>
    </row>
    <row r="31" spans="1:4" ht="34.5" x14ac:dyDescent="0.25">
      <c r="A31" s="7" t="s">
        <v>18</v>
      </c>
      <c r="B31" s="3" t="s">
        <v>17</v>
      </c>
      <c r="C31" s="53"/>
      <c r="D31" s="5"/>
    </row>
    <row r="32" spans="1:4" ht="15.75" customHeight="1" x14ac:dyDescent="0.25">
      <c r="A32" s="103"/>
      <c r="B32" s="11" t="s">
        <v>42</v>
      </c>
      <c r="C32" s="21">
        <v>89.7</v>
      </c>
      <c r="D32" s="5"/>
    </row>
    <row r="33" spans="1:4" ht="15.75" customHeight="1" x14ac:dyDescent="0.25">
      <c r="A33" s="105"/>
      <c r="B33" s="11" t="s">
        <v>49</v>
      </c>
      <c r="C33" s="53">
        <f>C23</f>
        <v>27.402000000000001</v>
      </c>
      <c r="D33" s="5"/>
    </row>
    <row r="34" spans="1:4" ht="15.75" customHeight="1" x14ac:dyDescent="0.25">
      <c r="A34" s="7" t="s">
        <v>16</v>
      </c>
      <c r="B34" s="52" t="s">
        <v>15</v>
      </c>
      <c r="C34" s="5"/>
      <c r="D34" s="5"/>
    </row>
    <row r="35" spans="1:4" ht="15.75" customHeight="1" x14ac:dyDescent="0.25">
      <c r="A35" s="103"/>
      <c r="B35" s="11" t="s">
        <v>42</v>
      </c>
      <c r="C35" s="17">
        <v>0</v>
      </c>
      <c r="D35" s="5"/>
    </row>
    <row r="36" spans="1:4" ht="15.75" customHeight="1" x14ac:dyDescent="0.25">
      <c r="A36" s="105"/>
      <c r="B36" s="11" t="s">
        <v>49</v>
      </c>
      <c r="C36" s="53">
        <v>0</v>
      </c>
      <c r="D36" s="5"/>
    </row>
    <row r="37" spans="1:4" ht="15.75" customHeight="1" x14ac:dyDescent="0.25">
      <c r="A37" s="106" t="s">
        <v>63</v>
      </c>
      <c r="B37" s="107"/>
      <c r="C37" s="107"/>
      <c r="D37" s="108"/>
    </row>
    <row r="38" spans="1:4" ht="33.75" customHeight="1" x14ac:dyDescent="0.25">
      <c r="A38" s="53">
        <v>3</v>
      </c>
      <c r="B38" s="3" t="s">
        <v>14</v>
      </c>
      <c r="C38" s="53" t="s">
        <v>153</v>
      </c>
      <c r="D38" s="53" t="s">
        <v>0</v>
      </c>
    </row>
    <row r="39" spans="1:4" ht="15.75" x14ac:dyDescent="0.25">
      <c r="A39" s="103"/>
      <c r="B39" s="11" t="s">
        <v>50</v>
      </c>
      <c r="C39" s="5" t="s">
        <v>169</v>
      </c>
      <c r="D39" s="5"/>
    </row>
    <row r="40" spans="1:4" ht="15.75" x14ac:dyDescent="0.25">
      <c r="A40" s="104"/>
      <c r="B40" s="11" t="s">
        <v>51</v>
      </c>
      <c r="C40" s="53" t="s">
        <v>169</v>
      </c>
      <c r="D40" s="5"/>
    </row>
    <row r="41" spans="1:4" ht="15.75" x14ac:dyDescent="0.25">
      <c r="A41" s="104"/>
      <c r="B41" s="11" t="s">
        <v>91</v>
      </c>
      <c r="C41" s="53" t="s">
        <v>57</v>
      </c>
      <c r="D41" s="5"/>
    </row>
    <row r="42" spans="1:4" ht="15.75" x14ac:dyDescent="0.25">
      <c r="A42" s="104"/>
      <c r="B42" s="11" t="s">
        <v>52</v>
      </c>
      <c r="C42" s="16" t="s">
        <v>170</v>
      </c>
      <c r="D42" s="5"/>
    </row>
    <row r="43" spans="1:4" ht="15.75" x14ac:dyDescent="0.25">
      <c r="A43" s="105"/>
      <c r="B43" s="11" t="s">
        <v>92</v>
      </c>
      <c r="C43" s="16" t="s">
        <v>70</v>
      </c>
      <c r="D43" s="5"/>
    </row>
    <row r="44" spans="1:4" ht="95.25" customHeight="1" x14ac:dyDescent="0.25">
      <c r="A44" s="123" t="s">
        <v>265</v>
      </c>
      <c r="B44" s="124"/>
      <c r="C44" s="124"/>
      <c r="D44" s="125"/>
    </row>
    <row r="45" spans="1:4" ht="31.5" x14ac:dyDescent="0.25">
      <c r="A45" s="53">
        <v>4</v>
      </c>
      <c r="B45" s="52" t="s">
        <v>104</v>
      </c>
      <c r="C45" s="53"/>
      <c r="D45" s="53" t="s">
        <v>0</v>
      </c>
    </row>
    <row r="46" spans="1:4" ht="15.75" x14ac:dyDescent="0.25">
      <c r="A46" s="103"/>
      <c r="B46" s="11" t="s">
        <v>53</v>
      </c>
      <c r="C46" s="5" t="s">
        <v>233</v>
      </c>
      <c r="D46" s="5"/>
    </row>
    <row r="47" spans="1:4" ht="15.75" x14ac:dyDescent="0.25">
      <c r="A47" s="104"/>
      <c r="B47" s="11" t="s">
        <v>54</v>
      </c>
      <c r="C47" s="53">
        <v>0</v>
      </c>
      <c r="D47" s="5"/>
    </row>
    <row r="48" spans="1:4" ht="15.75" x14ac:dyDescent="0.25">
      <c r="A48" s="104"/>
      <c r="B48" s="42" t="s">
        <v>74</v>
      </c>
      <c r="C48" s="53">
        <v>0</v>
      </c>
      <c r="D48" s="5"/>
    </row>
    <row r="49" spans="1:4" ht="15.75" x14ac:dyDescent="0.25">
      <c r="A49" s="104"/>
      <c r="B49" s="42" t="s">
        <v>75</v>
      </c>
      <c r="C49" s="53">
        <v>0</v>
      </c>
      <c r="D49" s="5"/>
    </row>
    <row r="50" spans="1:4" ht="15.75" x14ac:dyDescent="0.25">
      <c r="A50" s="104"/>
      <c r="B50" s="42" t="s">
        <v>76</v>
      </c>
      <c r="C50" s="53" t="s">
        <v>233</v>
      </c>
      <c r="D50" s="5"/>
    </row>
    <row r="51" spans="1:4" ht="19.5" customHeight="1" x14ac:dyDescent="0.25">
      <c r="A51" s="104"/>
      <c r="B51" s="11" t="s">
        <v>55</v>
      </c>
      <c r="C51" s="53">
        <v>0</v>
      </c>
      <c r="D51" s="5"/>
    </row>
    <row r="52" spans="1:4" ht="31.5" x14ac:dyDescent="0.25">
      <c r="A52" s="105"/>
      <c r="B52" s="11" t="s">
        <v>56</v>
      </c>
      <c r="C52" s="53" t="s">
        <v>57</v>
      </c>
      <c r="D52" s="5"/>
    </row>
    <row r="53" spans="1:4" ht="15.75" customHeight="1" x14ac:dyDescent="0.25">
      <c r="A53" s="100" t="s">
        <v>65</v>
      </c>
      <c r="B53" s="101"/>
      <c r="C53" s="101"/>
      <c r="D53" s="102"/>
    </row>
    <row r="54" spans="1:4" ht="33" customHeight="1" x14ac:dyDescent="0.25">
      <c r="A54" s="59">
        <v>5</v>
      </c>
      <c r="B54" s="3" t="s">
        <v>12</v>
      </c>
      <c r="C54" s="59"/>
      <c r="D54" s="59" t="s">
        <v>0</v>
      </c>
    </row>
    <row r="55" spans="1:4" ht="15.75" customHeight="1" x14ac:dyDescent="0.25">
      <c r="A55" s="143"/>
      <c r="B55" s="4" t="s">
        <v>11</v>
      </c>
      <c r="C55" s="15">
        <f>C56+C62+C64+C68+C69+C63+C70</f>
        <v>20016</v>
      </c>
      <c r="D55" s="5"/>
    </row>
    <row r="56" spans="1:4" ht="63" x14ac:dyDescent="0.25">
      <c r="A56" s="144"/>
      <c r="B56" s="3" t="s">
        <v>106</v>
      </c>
      <c r="C56" s="23">
        <f>C61</f>
        <v>0</v>
      </c>
      <c r="D56" s="5"/>
    </row>
    <row r="57" spans="1:4" ht="35.25" customHeight="1" x14ac:dyDescent="0.25">
      <c r="A57" s="144"/>
      <c r="B57" s="4" t="s">
        <v>93</v>
      </c>
      <c r="C57" s="59" t="s">
        <v>13</v>
      </c>
      <c r="D57" s="59"/>
    </row>
    <row r="58" spans="1:4" ht="50.25" customHeight="1" x14ac:dyDescent="0.25">
      <c r="A58" s="144"/>
      <c r="B58" s="4" t="s">
        <v>95</v>
      </c>
      <c r="C58" s="59" t="s">
        <v>13</v>
      </c>
      <c r="D58" s="5"/>
    </row>
    <row r="59" spans="1:4" ht="31.5" x14ac:dyDescent="0.25">
      <c r="A59" s="144"/>
      <c r="B59" s="4" t="s">
        <v>94</v>
      </c>
      <c r="C59" s="59" t="s">
        <v>13</v>
      </c>
      <c r="D59" s="5"/>
    </row>
    <row r="60" spans="1:4" ht="42" customHeight="1" x14ac:dyDescent="0.25">
      <c r="A60" s="144"/>
      <c r="B60" s="4" t="s">
        <v>96</v>
      </c>
      <c r="C60" s="59" t="s">
        <v>13</v>
      </c>
      <c r="D60" s="5"/>
    </row>
    <row r="61" spans="1:4" ht="15.75" customHeight="1" x14ac:dyDescent="0.25">
      <c r="A61" s="144"/>
      <c r="B61" s="4" t="s">
        <v>102</v>
      </c>
      <c r="C61" s="59">
        <v>0</v>
      </c>
      <c r="D61" s="5"/>
    </row>
    <row r="62" spans="1:4" ht="45.75" customHeight="1" x14ac:dyDescent="0.25">
      <c r="A62" s="144"/>
      <c r="B62" s="1" t="s">
        <v>10</v>
      </c>
      <c r="C62" s="23">
        <v>0</v>
      </c>
      <c r="D62" s="5"/>
    </row>
    <row r="63" spans="1:4" ht="31.5" customHeight="1" x14ac:dyDescent="0.25">
      <c r="A63" s="144"/>
      <c r="B63" s="4" t="s">
        <v>61</v>
      </c>
      <c r="C63" s="23">
        <f>4857+32+285</f>
        <v>5174</v>
      </c>
      <c r="D63" s="4"/>
    </row>
    <row r="64" spans="1:4" ht="47.25" customHeight="1" x14ac:dyDescent="0.25">
      <c r="A64" s="144"/>
      <c r="B64" s="58" t="s">
        <v>111</v>
      </c>
      <c r="C64" s="22">
        <f>C65+C66+C67</f>
        <v>14810</v>
      </c>
      <c r="D64" s="4"/>
    </row>
    <row r="65" spans="1:4" ht="31.5" customHeight="1" x14ac:dyDescent="0.25">
      <c r="A65" s="144"/>
      <c r="B65" s="4" t="s">
        <v>97</v>
      </c>
      <c r="C65" s="20">
        <f>8290+6520</f>
        <v>14810</v>
      </c>
      <c r="D65" s="58"/>
    </row>
    <row r="66" spans="1:4" ht="33.75" customHeight="1" x14ac:dyDescent="0.25">
      <c r="A66" s="144"/>
      <c r="B66" s="4" t="s">
        <v>98</v>
      </c>
      <c r="C66" s="12"/>
      <c r="D66" s="4"/>
    </row>
    <row r="67" spans="1:4" ht="45.75" customHeight="1" x14ac:dyDescent="0.25">
      <c r="A67" s="144"/>
      <c r="B67" s="4" t="s">
        <v>99</v>
      </c>
      <c r="C67" s="12"/>
      <c r="D67" s="4"/>
    </row>
    <row r="68" spans="1:4" ht="54" customHeight="1" x14ac:dyDescent="0.25">
      <c r="A68" s="144"/>
      <c r="B68" s="58" t="s">
        <v>112</v>
      </c>
      <c r="C68" s="24">
        <v>0</v>
      </c>
      <c r="D68" s="4"/>
    </row>
    <row r="69" spans="1:4" ht="54.75" customHeight="1" x14ac:dyDescent="0.25">
      <c r="A69" s="144"/>
      <c r="B69" s="58" t="s">
        <v>110</v>
      </c>
      <c r="C69" s="24">
        <v>0</v>
      </c>
      <c r="D69" s="4"/>
    </row>
    <row r="70" spans="1:4" ht="120" customHeight="1" x14ac:dyDescent="0.25">
      <c r="A70" s="145"/>
      <c r="B70" s="58" t="s">
        <v>262</v>
      </c>
      <c r="C70" s="24">
        <f>32</f>
        <v>32</v>
      </c>
      <c r="D70" s="95"/>
    </row>
    <row r="71" spans="1:4" ht="126" customHeight="1" x14ac:dyDescent="0.25">
      <c r="A71" s="106" t="s">
        <v>270</v>
      </c>
      <c r="B71" s="107"/>
      <c r="C71" s="107"/>
      <c r="D71" s="108"/>
    </row>
    <row r="72" spans="1:4" ht="59.25" customHeight="1" x14ac:dyDescent="0.25">
      <c r="A72" s="103"/>
      <c r="B72" s="4" t="s">
        <v>209</v>
      </c>
      <c r="C72" s="51">
        <v>194.81</v>
      </c>
      <c r="D72" s="4"/>
    </row>
    <row r="73" spans="1:4" ht="35.25" customHeight="1" x14ac:dyDescent="0.25">
      <c r="A73" s="104"/>
      <c r="B73" s="4" t="s">
        <v>210</v>
      </c>
      <c r="C73" s="92" t="s">
        <v>236</v>
      </c>
      <c r="D73" s="4"/>
    </row>
    <row r="74" spans="1:4" ht="30.75" customHeight="1" x14ac:dyDescent="0.25">
      <c r="A74" s="104"/>
      <c r="B74" s="4" t="s">
        <v>211</v>
      </c>
      <c r="C74" s="92" t="s">
        <v>236</v>
      </c>
      <c r="D74" s="4"/>
    </row>
    <row r="75" spans="1:4" ht="32.25" customHeight="1" x14ac:dyDescent="0.25">
      <c r="A75" s="104"/>
      <c r="B75" s="4" t="s">
        <v>212</v>
      </c>
      <c r="C75" s="12" t="s">
        <v>234</v>
      </c>
      <c r="D75" s="4"/>
    </row>
    <row r="76" spans="1:4" ht="30.75" customHeight="1" x14ac:dyDescent="0.25">
      <c r="A76" s="105"/>
      <c r="B76" s="4" t="s">
        <v>213</v>
      </c>
      <c r="C76" s="12" t="s">
        <v>235</v>
      </c>
      <c r="D76" s="4"/>
    </row>
    <row r="77" spans="1:4" ht="21.75" customHeight="1" x14ac:dyDescent="0.25">
      <c r="A77" s="100" t="s">
        <v>79</v>
      </c>
      <c r="B77" s="101"/>
      <c r="C77" s="101"/>
      <c r="D77" s="102"/>
    </row>
    <row r="78" spans="1:4" ht="34.5" customHeight="1" x14ac:dyDescent="0.25">
      <c r="A78" s="53">
        <v>7</v>
      </c>
      <c r="B78" s="52" t="s">
        <v>69</v>
      </c>
      <c r="C78" s="53" t="s">
        <v>13</v>
      </c>
      <c r="D78" s="53" t="s">
        <v>0</v>
      </c>
    </row>
    <row r="79" spans="1:4" ht="23.25" customHeight="1" x14ac:dyDescent="0.25">
      <c r="A79" s="109"/>
      <c r="B79" s="4" t="s">
        <v>215</v>
      </c>
      <c r="C79" s="53" t="s">
        <v>13</v>
      </c>
      <c r="D79" s="13"/>
    </row>
    <row r="80" spans="1:4" ht="15.75" x14ac:dyDescent="0.25">
      <c r="A80" s="110"/>
      <c r="B80" s="4" t="s">
        <v>216</v>
      </c>
      <c r="C80" s="53" t="s">
        <v>13</v>
      </c>
      <c r="D80" s="13"/>
    </row>
    <row r="81" spans="1:4" ht="15.75" x14ac:dyDescent="0.25">
      <c r="A81" s="110"/>
      <c r="B81" s="4" t="s">
        <v>217</v>
      </c>
      <c r="C81" s="53" t="s">
        <v>13</v>
      </c>
      <c r="D81" s="13"/>
    </row>
    <row r="82" spans="1:4" ht="39" customHeight="1" x14ac:dyDescent="0.25">
      <c r="A82" s="110"/>
      <c r="B82" s="4" t="s">
        <v>218</v>
      </c>
      <c r="C82" s="53" t="s">
        <v>13</v>
      </c>
      <c r="D82" s="13"/>
    </row>
    <row r="83" spans="1:4" ht="33" customHeight="1" x14ac:dyDescent="0.25">
      <c r="A83" s="111"/>
      <c r="B83" s="4" t="s">
        <v>219</v>
      </c>
      <c r="C83" s="53" t="s">
        <v>13</v>
      </c>
      <c r="D83" s="13"/>
    </row>
    <row r="84" spans="1:4" ht="32.25" customHeight="1" x14ac:dyDescent="0.25">
      <c r="A84" s="106" t="s">
        <v>67</v>
      </c>
      <c r="B84" s="107"/>
      <c r="C84" s="107"/>
      <c r="D84" s="108"/>
    </row>
    <row r="85" spans="1:4" ht="32.25" customHeight="1" x14ac:dyDescent="0.25">
      <c r="A85" s="53">
        <v>8</v>
      </c>
      <c r="B85" s="52" t="s">
        <v>60</v>
      </c>
      <c r="C85" s="5"/>
      <c r="D85" s="53" t="s">
        <v>0</v>
      </c>
    </row>
    <row r="86" spans="1:4" ht="30.75" customHeight="1" x14ac:dyDescent="0.25">
      <c r="A86" s="109"/>
      <c r="B86" s="4" t="s">
        <v>7</v>
      </c>
      <c r="C86" s="53" t="s">
        <v>13</v>
      </c>
      <c r="D86" s="14"/>
    </row>
    <row r="87" spans="1:4" ht="28.5" customHeight="1" x14ac:dyDescent="0.25">
      <c r="A87" s="110"/>
      <c r="B87" s="4" t="s">
        <v>6</v>
      </c>
      <c r="C87" s="53" t="s">
        <v>13</v>
      </c>
      <c r="D87" s="53" t="s">
        <v>0</v>
      </c>
    </row>
    <row r="88" spans="1:4" ht="81.75" customHeight="1" x14ac:dyDescent="0.25">
      <c r="A88" s="110"/>
      <c r="B88" s="4" t="s">
        <v>5</v>
      </c>
      <c r="C88" s="39" t="s">
        <v>114</v>
      </c>
      <c r="D88" s="53" t="s">
        <v>4</v>
      </c>
    </row>
    <row r="89" spans="1:4" ht="60" customHeight="1" x14ac:dyDescent="0.25">
      <c r="A89" s="110"/>
      <c r="B89" s="4" t="s">
        <v>101</v>
      </c>
      <c r="C89" s="60" t="s">
        <v>13</v>
      </c>
      <c r="D89" s="53" t="s">
        <v>4</v>
      </c>
    </row>
    <row r="90" spans="1:4" ht="154.5" customHeight="1" x14ac:dyDescent="0.25">
      <c r="A90" s="127" t="s">
        <v>190</v>
      </c>
      <c r="B90" s="128"/>
      <c r="C90" s="128"/>
      <c r="D90" s="129"/>
    </row>
    <row r="91" spans="1:4" ht="63" x14ac:dyDescent="0.25">
      <c r="A91" s="59">
        <v>9</v>
      </c>
      <c r="B91" s="58" t="s">
        <v>2</v>
      </c>
      <c r="C91" s="57" t="s">
        <v>196</v>
      </c>
      <c r="D91" s="13"/>
    </row>
    <row r="92" spans="1:4" ht="15.75" customHeight="1" x14ac:dyDescent="0.25">
      <c r="A92" s="106" t="s">
        <v>194</v>
      </c>
      <c r="B92" s="107"/>
      <c r="C92" s="107"/>
      <c r="D92" s="108"/>
    </row>
    <row r="93" spans="1:4" ht="15.75" x14ac:dyDescent="0.25">
      <c r="A93" s="53">
        <v>12</v>
      </c>
      <c r="B93" s="3" t="s">
        <v>1</v>
      </c>
      <c r="C93" s="91">
        <v>0.16</v>
      </c>
      <c r="D93" s="53" t="s">
        <v>0</v>
      </c>
    </row>
    <row r="94" spans="1:4" ht="15.75" customHeight="1" x14ac:dyDescent="0.25">
      <c r="A94" s="130" t="s">
        <v>195</v>
      </c>
      <c r="B94" s="131"/>
      <c r="C94" s="131"/>
      <c r="D94" s="132"/>
    </row>
    <row r="95" spans="1:4" ht="15.75" x14ac:dyDescent="0.25">
      <c r="A95" s="53">
        <v>11</v>
      </c>
      <c r="B95" s="134" t="s">
        <v>221</v>
      </c>
      <c r="C95" s="135"/>
      <c r="D95" s="136"/>
    </row>
    <row r="96" spans="1:4" ht="35.25" customHeight="1" x14ac:dyDescent="0.25">
      <c r="A96" s="133"/>
      <c r="B96" s="126" t="s">
        <v>185</v>
      </c>
      <c r="C96" s="126"/>
      <c r="D96" s="126"/>
    </row>
    <row r="97" spans="1:4" ht="366.75" customHeight="1" x14ac:dyDescent="0.25">
      <c r="A97" s="133"/>
      <c r="B97" s="126" t="s">
        <v>184</v>
      </c>
      <c r="C97" s="126"/>
      <c r="D97" s="126"/>
    </row>
    <row r="98" spans="1:4" ht="65.25" customHeight="1" x14ac:dyDescent="0.25">
      <c r="A98" s="126" t="s">
        <v>187</v>
      </c>
      <c r="B98" s="126"/>
      <c r="C98" s="126"/>
      <c r="D98" s="126"/>
    </row>
  </sheetData>
  <mergeCells count="31">
    <mergeCell ref="A98:D98"/>
    <mergeCell ref="A86:A89"/>
    <mergeCell ref="A72:A76"/>
    <mergeCell ref="A77:D77"/>
    <mergeCell ref="A79:A83"/>
    <mergeCell ref="A90:D90"/>
    <mergeCell ref="A92:D92"/>
    <mergeCell ref="A84:D84"/>
    <mergeCell ref="A1:D1"/>
    <mergeCell ref="A3:D3"/>
    <mergeCell ref="A4:D4"/>
    <mergeCell ref="A2:D2"/>
    <mergeCell ref="A44:D44"/>
    <mergeCell ref="A11:A14"/>
    <mergeCell ref="A16:A19"/>
    <mergeCell ref="A20:D20"/>
    <mergeCell ref="A22:A24"/>
    <mergeCell ref="A26:A30"/>
    <mergeCell ref="A32:A33"/>
    <mergeCell ref="A35:A36"/>
    <mergeCell ref="A37:D37"/>
    <mergeCell ref="A39:A43"/>
    <mergeCell ref="A46:A52"/>
    <mergeCell ref="A53:D53"/>
    <mergeCell ref="A96:A97"/>
    <mergeCell ref="B96:D96"/>
    <mergeCell ref="B97:D97"/>
    <mergeCell ref="A94:D94"/>
    <mergeCell ref="B95:D95"/>
    <mergeCell ref="A55:A70"/>
    <mergeCell ref="A71:D71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view="pageBreakPreview" topLeftCell="A70" zoomScale="110" zoomScaleNormal="110" zoomScaleSheetLayoutView="110" workbookViewId="0">
      <selection activeCell="C73" sqref="C73"/>
    </sheetView>
  </sheetViews>
  <sheetFormatPr defaultRowHeight="15" x14ac:dyDescent="0.25"/>
  <cols>
    <col min="1" max="1" width="6.42578125" style="9" customWidth="1"/>
    <col min="2" max="2" width="39.140625" style="9" customWidth="1"/>
    <col min="3" max="3" width="31.85546875" style="10" customWidth="1"/>
    <col min="4" max="4" width="16.5703125" style="9" customWidth="1"/>
  </cols>
  <sheetData>
    <row r="1" spans="1:4" ht="18.75" x14ac:dyDescent="0.25">
      <c r="A1" s="115" t="s">
        <v>37</v>
      </c>
      <c r="B1" s="115"/>
      <c r="C1" s="115"/>
      <c r="D1" s="115"/>
    </row>
    <row r="2" spans="1:4" ht="18.75" x14ac:dyDescent="0.25">
      <c r="A2" s="115" t="s">
        <v>116</v>
      </c>
      <c r="B2" s="115"/>
      <c r="C2" s="115"/>
      <c r="D2" s="115"/>
    </row>
    <row r="3" spans="1:4" ht="18.75" x14ac:dyDescent="0.25">
      <c r="A3" s="115" t="s">
        <v>80</v>
      </c>
      <c r="B3" s="115"/>
      <c r="C3" s="115"/>
      <c r="D3" s="115"/>
    </row>
    <row r="4" spans="1:4" ht="15.75" x14ac:dyDescent="0.25">
      <c r="A4" s="116" t="s">
        <v>222</v>
      </c>
      <c r="B4" s="116"/>
      <c r="C4" s="116"/>
      <c r="D4" s="116"/>
    </row>
    <row r="5" spans="1:4" ht="11.25" customHeight="1" x14ac:dyDescent="0.25">
      <c r="A5" s="8"/>
    </row>
    <row r="6" spans="1:4" ht="32.25" customHeight="1" x14ac:dyDescent="0.25">
      <c r="A6" s="2" t="s">
        <v>36</v>
      </c>
      <c r="B6" s="5" t="s">
        <v>35</v>
      </c>
      <c r="C6" s="5" t="s">
        <v>34</v>
      </c>
      <c r="D6" s="5" t="s">
        <v>33</v>
      </c>
    </row>
    <row r="7" spans="1:4" ht="15.75" x14ac:dyDescent="0.25">
      <c r="A7" s="2">
        <v>1</v>
      </c>
      <c r="B7" s="5" t="s">
        <v>32</v>
      </c>
      <c r="C7" s="2"/>
      <c r="D7" s="2" t="s">
        <v>31</v>
      </c>
    </row>
    <row r="8" spans="1:4" ht="31.5" x14ac:dyDescent="0.25">
      <c r="A8" s="7" t="s">
        <v>30</v>
      </c>
      <c r="B8" s="5" t="s">
        <v>29</v>
      </c>
      <c r="C8" s="2" t="s">
        <v>81</v>
      </c>
      <c r="D8" s="5"/>
    </row>
    <row r="9" spans="1:4" ht="19.5" customHeight="1" x14ac:dyDescent="0.25">
      <c r="A9" s="7" t="s">
        <v>28</v>
      </c>
      <c r="B9" s="5" t="s">
        <v>27</v>
      </c>
      <c r="C9" s="2">
        <v>138</v>
      </c>
      <c r="D9" s="5"/>
    </row>
    <row r="10" spans="1:4" ht="15.75" x14ac:dyDescent="0.25">
      <c r="A10" s="7" t="s">
        <v>26</v>
      </c>
      <c r="B10" s="5" t="s">
        <v>25</v>
      </c>
      <c r="C10" s="2">
        <v>4.2</v>
      </c>
      <c r="D10" s="5"/>
    </row>
    <row r="11" spans="1:4" ht="47.25" customHeight="1" x14ac:dyDescent="0.25">
      <c r="A11" s="7" t="s">
        <v>24</v>
      </c>
      <c r="B11" s="5" t="s">
        <v>62</v>
      </c>
      <c r="C11" s="5">
        <v>23021</v>
      </c>
      <c r="D11" s="5"/>
    </row>
    <row r="12" spans="1:4" ht="15.75" x14ac:dyDescent="0.25">
      <c r="A12" s="117"/>
      <c r="B12" s="11" t="s">
        <v>38</v>
      </c>
      <c r="C12" s="15">
        <v>1781</v>
      </c>
      <c r="D12" s="5"/>
    </row>
    <row r="13" spans="1:4" ht="15.75" x14ac:dyDescent="0.25">
      <c r="A13" s="118"/>
      <c r="B13" s="11" t="s">
        <v>39</v>
      </c>
      <c r="C13" s="2">
        <v>1652</v>
      </c>
      <c r="D13" s="5"/>
    </row>
    <row r="14" spans="1:4" ht="15.75" x14ac:dyDescent="0.25">
      <c r="A14" s="118"/>
      <c r="B14" s="11" t="s">
        <v>40</v>
      </c>
      <c r="C14" s="2">
        <v>714</v>
      </c>
      <c r="D14" s="5"/>
    </row>
    <row r="15" spans="1:4" ht="15.75" x14ac:dyDescent="0.25">
      <c r="A15" s="119"/>
      <c r="B15" s="11" t="s">
        <v>41</v>
      </c>
      <c r="C15" s="2">
        <v>18874</v>
      </c>
      <c r="D15" s="5"/>
    </row>
    <row r="16" spans="1:4" ht="34.5" x14ac:dyDescent="0.25">
      <c r="A16" s="7" t="s">
        <v>23</v>
      </c>
      <c r="B16" s="5" t="s">
        <v>22</v>
      </c>
      <c r="C16" s="5">
        <v>3865.26</v>
      </c>
      <c r="D16" s="5"/>
    </row>
    <row r="17" spans="1:4" ht="15.75" x14ac:dyDescent="0.25">
      <c r="A17" s="117"/>
      <c r="B17" s="11" t="s">
        <v>38</v>
      </c>
      <c r="C17" s="2">
        <v>26.24</v>
      </c>
      <c r="D17" s="5"/>
    </row>
    <row r="18" spans="1:4" ht="15.75" x14ac:dyDescent="0.25">
      <c r="A18" s="118"/>
      <c r="B18" s="11" t="s">
        <v>39</v>
      </c>
      <c r="C18" s="19">
        <v>155.05000000000001</v>
      </c>
      <c r="D18" s="5"/>
    </row>
    <row r="19" spans="1:4" ht="15.75" x14ac:dyDescent="0.25">
      <c r="A19" s="118"/>
      <c r="B19" s="11" t="s">
        <v>40</v>
      </c>
      <c r="C19" s="2">
        <v>108.72</v>
      </c>
      <c r="D19" s="5"/>
    </row>
    <row r="20" spans="1:4" ht="15.75" x14ac:dyDescent="0.25">
      <c r="A20" s="119"/>
      <c r="B20" s="11" t="s">
        <v>41</v>
      </c>
      <c r="C20" s="2">
        <v>3575.25</v>
      </c>
      <c r="D20" s="5"/>
    </row>
    <row r="21" spans="1:4" ht="29.25" customHeight="1" x14ac:dyDescent="0.25">
      <c r="A21" s="149" t="s">
        <v>66</v>
      </c>
      <c r="B21" s="150"/>
      <c r="C21" s="150"/>
      <c r="D21" s="151"/>
    </row>
    <row r="22" spans="1:4" ht="18.75" customHeight="1" x14ac:dyDescent="0.25">
      <c r="A22" s="2">
        <v>2</v>
      </c>
      <c r="B22" s="5" t="s">
        <v>21</v>
      </c>
      <c r="C22" s="2"/>
      <c r="D22" s="2" t="s">
        <v>0</v>
      </c>
    </row>
    <row r="23" spans="1:4" ht="15.75" customHeight="1" x14ac:dyDescent="0.25">
      <c r="A23" s="103"/>
      <c r="B23" s="11" t="s">
        <v>42</v>
      </c>
      <c r="C23" s="41">
        <v>51.5</v>
      </c>
      <c r="D23" s="5"/>
    </row>
    <row r="24" spans="1:4" ht="15.75" customHeight="1" x14ac:dyDescent="0.25">
      <c r="A24" s="104"/>
      <c r="B24" s="11" t="s">
        <v>82</v>
      </c>
      <c r="C24" s="35">
        <v>37.741999999999997</v>
      </c>
      <c r="D24" s="27"/>
    </row>
    <row r="25" spans="1:4" ht="15.75" customHeight="1" x14ac:dyDescent="0.25">
      <c r="A25" s="105"/>
      <c r="B25" s="11" t="s">
        <v>43</v>
      </c>
      <c r="C25" s="31">
        <f>C24/C23</f>
        <v>0.73285436893203881</v>
      </c>
      <c r="D25" s="32"/>
    </row>
    <row r="26" spans="1:4" ht="34.5" x14ac:dyDescent="0.25">
      <c r="A26" s="7" t="s">
        <v>20</v>
      </c>
      <c r="B26" s="3" t="s">
        <v>64</v>
      </c>
      <c r="C26" s="38">
        <f>SUM(C27:C32)</f>
        <v>37.742399999999996</v>
      </c>
      <c r="D26" s="5"/>
    </row>
    <row r="27" spans="1:4" ht="15.75" customHeight="1" x14ac:dyDescent="0.25">
      <c r="A27" s="103"/>
      <c r="B27" s="11" t="s">
        <v>44</v>
      </c>
      <c r="C27" s="35">
        <v>0.879</v>
      </c>
      <c r="D27" s="5"/>
    </row>
    <row r="28" spans="1:4" ht="15.75" customHeight="1" x14ac:dyDescent="0.25">
      <c r="A28" s="104"/>
      <c r="B28" s="11" t="s">
        <v>45</v>
      </c>
      <c r="C28" s="35">
        <v>34.545000000000002</v>
      </c>
      <c r="D28" s="5"/>
    </row>
    <row r="29" spans="1:4" ht="15.75" customHeight="1" x14ac:dyDescent="0.25">
      <c r="A29" s="104"/>
      <c r="B29" s="11" t="s">
        <v>46</v>
      </c>
      <c r="C29" s="35">
        <v>2.3184</v>
      </c>
      <c r="D29" s="5"/>
    </row>
    <row r="30" spans="1:4" ht="15.75" customHeight="1" x14ac:dyDescent="0.25">
      <c r="A30" s="104"/>
      <c r="B30" s="11" t="s">
        <v>47</v>
      </c>
      <c r="C30" s="35">
        <v>0</v>
      </c>
      <c r="D30" s="5"/>
    </row>
    <row r="31" spans="1:4" ht="15.75" customHeight="1" x14ac:dyDescent="0.25">
      <c r="A31" s="104"/>
      <c r="B31" s="11" t="s">
        <v>58</v>
      </c>
      <c r="C31" s="35">
        <v>0</v>
      </c>
      <c r="D31" s="5"/>
    </row>
    <row r="32" spans="1:4" ht="15.75" customHeight="1" x14ac:dyDescent="0.25">
      <c r="A32" s="105"/>
      <c r="B32" s="11" t="s">
        <v>48</v>
      </c>
      <c r="C32" s="35">
        <v>0</v>
      </c>
      <c r="D32" s="5"/>
    </row>
    <row r="33" spans="1:4" ht="30.75" customHeight="1" x14ac:dyDescent="0.25">
      <c r="A33" s="7" t="s">
        <v>18</v>
      </c>
      <c r="B33" s="3" t="s">
        <v>17</v>
      </c>
      <c r="C33" s="2"/>
      <c r="D33" s="5"/>
    </row>
    <row r="34" spans="1:4" ht="15.75" x14ac:dyDescent="0.25">
      <c r="A34" s="103"/>
      <c r="B34" s="11" t="s">
        <v>42</v>
      </c>
      <c r="C34" s="41">
        <v>51.5</v>
      </c>
      <c r="D34" s="5"/>
    </row>
    <row r="35" spans="1:4" ht="15.75" x14ac:dyDescent="0.25">
      <c r="A35" s="105"/>
      <c r="B35" s="11" t="s">
        <v>49</v>
      </c>
      <c r="C35" s="35">
        <f>C26</f>
        <v>37.742399999999996</v>
      </c>
      <c r="D35" s="5"/>
    </row>
    <row r="36" spans="1:4" ht="31.5" x14ac:dyDescent="0.25">
      <c r="A36" s="7" t="s">
        <v>16</v>
      </c>
      <c r="B36" s="6" t="s">
        <v>15</v>
      </c>
      <c r="C36" s="5"/>
      <c r="D36" s="5"/>
    </row>
    <row r="37" spans="1:4" ht="15.75" x14ac:dyDescent="0.25">
      <c r="A37" s="103"/>
      <c r="B37" s="11" t="s">
        <v>42</v>
      </c>
      <c r="C37" s="17">
        <v>0</v>
      </c>
      <c r="D37" s="5"/>
    </row>
    <row r="38" spans="1:4" ht="15.75" x14ac:dyDescent="0.25">
      <c r="A38" s="105"/>
      <c r="B38" s="11" t="s">
        <v>49</v>
      </c>
      <c r="C38" s="28">
        <v>0</v>
      </c>
      <c r="D38" s="5"/>
    </row>
    <row r="39" spans="1:4" ht="30.75" customHeight="1" x14ac:dyDescent="0.25">
      <c r="A39" s="106" t="s">
        <v>68</v>
      </c>
      <c r="B39" s="107"/>
      <c r="C39" s="107"/>
      <c r="D39" s="108"/>
    </row>
    <row r="40" spans="1:4" ht="31.5" x14ac:dyDescent="0.25">
      <c r="A40" s="2">
        <v>3</v>
      </c>
      <c r="B40" s="3" t="s">
        <v>14</v>
      </c>
      <c r="C40" s="2" t="s">
        <v>153</v>
      </c>
      <c r="D40" s="2" t="s">
        <v>0</v>
      </c>
    </row>
    <row r="41" spans="1:4" ht="15.75" x14ac:dyDescent="0.25">
      <c r="A41" s="103"/>
      <c r="B41" s="11" t="s">
        <v>50</v>
      </c>
      <c r="C41" s="33" t="s">
        <v>171</v>
      </c>
      <c r="D41" s="5"/>
    </row>
    <row r="42" spans="1:4" ht="15.75" x14ac:dyDescent="0.25">
      <c r="A42" s="104"/>
      <c r="B42" s="11" t="s">
        <v>51</v>
      </c>
      <c r="C42" s="34" t="s">
        <v>171</v>
      </c>
      <c r="D42" s="5"/>
    </row>
    <row r="43" spans="1:4" ht="15.75" x14ac:dyDescent="0.25">
      <c r="A43" s="104"/>
      <c r="B43" s="11" t="s">
        <v>91</v>
      </c>
      <c r="C43" s="34" t="s">
        <v>57</v>
      </c>
      <c r="D43" s="5"/>
    </row>
    <row r="44" spans="1:4" ht="15.75" x14ac:dyDescent="0.25">
      <c r="A44" s="104"/>
      <c r="B44" s="11" t="s">
        <v>52</v>
      </c>
      <c r="C44" s="36" t="s">
        <v>172</v>
      </c>
      <c r="D44" s="5"/>
    </row>
    <row r="45" spans="1:4" ht="15.75" x14ac:dyDescent="0.25">
      <c r="A45" s="105"/>
      <c r="B45" s="11" t="s">
        <v>92</v>
      </c>
      <c r="C45" s="36" t="s">
        <v>173</v>
      </c>
      <c r="D45" s="5"/>
    </row>
    <row r="46" spans="1:4" ht="105.75" customHeight="1" x14ac:dyDescent="0.25">
      <c r="A46" s="123" t="s">
        <v>264</v>
      </c>
      <c r="B46" s="124"/>
      <c r="C46" s="124"/>
      <c r="D46" s="125"/>
    </row>
    <row r="47" spans="1:4" ht="31.5" x14ac:dyDescent="0.25">
      <c r="A47" s="2">
        <v>4</v>
      </c>
      <c r="B47" s="45" t="s">
        <v>104</v>
      </c>
      <c r="C47" s="28"/>
      <c r="D47" s="2" t="s">
        <v>0</v>
      </c>
    </row>
    <row r="48" spans="1:4" ht="15.75" customHeight="1" x14ac:dyDescent="0.25">
      <c r="A48" s="97"/>
      <c r="B48" s="43" t="s">
        <v>53</v>
      </c>
      <c r="C48" s="33" t="s">
        <v>237</v>
      </c>
      <c r="D48" s="33"/>
    </row>
    <row r="49" spans="1:4" ht="15.75" customHeight="1" x14ac:dyDescent="0.25">
      <c r="A49" s="98"/>
      <c r="B49" s="43" t="s">
        <v>54</v>
      </c>
      <c r="C49" s="34" t="s">
        <v>199</v>
      </c>
      <c r="D49" s="33"/>
    </row>
    <row r="50" spans="1:4" ht="15.75" customHeight="1" x14ac:dyDescent="0.25">
      <c r="A50" s="98"/>
      <c r="B50" s="42" t="s">
        <v>74</v>
      </c>
      <c r="C50" s="34" t="s">
        <v>238</v>
      </c>
      <c r="D50" s="33"/>
    </row>
    <row r="51" spans="1:4" ht="15.75" customHeight="1" x14ac:dyDescent="0.25">
      <c r="A51" s="98"/>
      <c r="B51" s="42" t="s">
        <v>75</v>
      </c>
      <c r="C51" s="34" t="s">
        <v>239</v>
      </c>
      <c r="D51" s="33"/>
    </row>
    <row r="52" spans="1:4" ht="15.75" customHeight="1" x14ac:dyDescent="0.25">
      <c r="A52" s="98"/>
      <c r="B52" s="42" t="s">
        <v>76</v>
      </c>
      <c r="C52" s="34" t="s">
        <v>240</v>
      </c>
      <c r="D52" s="33"/>
    </row>
    <row r="53" spans="1:4" ht="15.75" customHeight="1" x14ac:dyDescent="0.25">
      <c r="A53" s="98"/>
      <c r="B53" s="43" t="s">
        <v>55</v>
      </c>
      <c r="C53" s="34">
        <v>0</v>
      </c>
      <c r="D53" s="33"/>
    </row>
    <row r="54" spans="1:4" ht="31.5" x14ac:dyDescent="0.25">
      <c r="A54" s="99"/>
      <c r="B54" s="43" t="s">
        <v>56</v>
      </c>
      <c r="C54" s="34" t="s">
        <v>241</v>
      </c>
      <c r="D54" s="33"/>
    </row>
    <row r="55" spans="1:4" ht="16.5" customHeight="1" x14ac:dyDescent="0.25">
      <c r="A55" s="100" t="s">
        <v>65</v>
      </c>
      <c r="B55" s="101"/>
      <c r="C55" s="101"/>
      <c r="D55" s="102"/>
    </row>
    <row r="56" spans="1:4" ht="29.25" customHeight="1" x14ac:dyDescent="0.25">
      <c r="A56" s="59">
        <v>5</v>
      </c>
      <c r="B56" s="3" t="s">
        <v>12</v>
      </c>
      <c r="C56" s="59"/>
      <c r="D56" s="59" t="s">
        <v>0</v>
      </c>
    </row>
    <row r="57" spans="1:4" ht="15.75" x14ac:dyDescent="0.25">
      <c r="A57" s="103"/>
      <c r="B57" s="4" t="s">
        <v>11</v>
      </c>
      <c r="C57" s="15">
        <f>C58+C63+C65+C69+C70+C64</f>
        <v>4168</v>
      </c>
      <c r="D57" s="5"/>
    </row>
    <row r="58" spans="1:4" ht="83.25" customHeight="1" x14ac:dyDescent="0.25">
      <c r="A58" s="104"/>
      <c r="B58" s="3" t="s">
        <v>106</v>
      </c>
      <c r="C58" s="23">
        <f>C59+C60+C61+C62</f>
        <v>0</v>
      </c>
      <c r="D58" s="5"/>
    </row>
    <row r="59" spans="1:4" ht="36.75" customHeight="1" x14ac:dyDescent="0.25">
      <c r="A59" s="104"/>
      <c r="B59" s="4" t="s">
        <v>93</v>
      </c>
      <c r="C59" s="59">
        <v>0</v>
      </c>
      <c r="D59" s="59"/>
    </row>
    <row r="60" spans="1:4" ht="49.5" customHeight="1" x14ac:dyDescent="0.25">
      <c r="A60" s="104"/>
      <c r="B60" s="4" t="s">
        <v>95</v>
      </c>
      <c r="C60" s="59">
        <v>0</v>
      </c>
      <c r="D60" s="5"/>
    </row>
    <row r="61" spans="1:4" ht="36.75" customHeight="1" x14ac:dyDescent="0.25">
      <c r="A61" s="104"/>
      <c r="B61" s="4" t="s">
        <v>94</v>
      </c>
      <c r="C61" s="59">
        <v>0</v>
      </c>
      <c r="D61" s="5"/>
    </row>
    <row r="62" spans="1:4" ht="33" customHeight="1" x14ac:dyDescent="0.25">
      <c r="A62" s="104"/>
      <c r="B62" s="4" t="s">
        <v>96</v>
      </c>
      <c r="C62" s="59">
        <v>0</v>
      </c>
      <c r="D62" s="5"/>
    </row>
    <row r="63" spans="1:4" ht="60.75" customHeight="1" x14ac:dyDescent="0.25">
      <c r="A63" s="104"/>
      <c r="B63" s="3" t="s">
        <v>105</v>
      </c>
      <c r="C63" s="23">
        <v>0</v>
      </c>
      <c r="D63" s="5"/>
    </row>
    <row r="64" spans="1:4" ht="67.5" customHeight="1" x14ac:dyDescent="0.25">
      <c r="A64" s="104"/>
      <c r="B64" s="58" t="s">
        <v>107</v>
      </c>
      <c r="C64" s="26">
        <f>16+210</f>
        <v>226</v>
      </c>
      <c r="D64" s="4"/>
    </row>
    <row r="65" spans="1:4" ht="47.25" customHeight="1" x14ac:dyDescent="0.25">
      <c r="A65" s="104"/>
      <c r="B65" s="58" t="s">
        <v>111</v>
      </c>
      <c r="C65" s="22">
        <f>C66+C67+C68</f>
        <v>3942</v>
      </c>
      <c r="D65" s="4"/>
    </row>
    <row r="66" spans="1:4" ht="33.75" customHeight="1" x14ac:dyDescent="0.25">
      <c r="A66" s="104"/>
      <c r="B66" s="4" t="s">
        <v>97</v>
      </c>
      <c r="C66" s="20">
        <f>2187+1755</f>
        <v>3942</v>
      </c>
      <c r="D66" s="4"/>
    </row>
    <row r="67" spans="1:4" ht="34.5" customHeight="1" x14ac:dyDescent="0.25">
      <c r="A67" s="104"/>
      <c r="B67" s="4" t="s">
        <v>98</v>
      </c>
      <c r="C67" s="12"/>
      <c r="D67" s="4"/>
    </row>
    <row r="68" spans="1:4" ht="41.25" customHeight="1" x14ac:dyDescent="0.25">
      <c r="A68" s="104"/>
      <c r="B68" s="4" t="s">
        <v>99</v>
      </c>
      <c r="C68" s="12">
        <v>0</v>
      </c>
      <c r="D68" s="4"/>
    </row>
    <row r="69" spans="1:4" ht="51.75" customHeight="1" x14ac:dyDescent="0.25">
      <c r="A69" s="104"/>
      <c r="B69" s="58" t="s">
        <v>112</v>
      </c>
      <c r="C69" s="24">
        <v>0</v>
      </c>
      <c r="D69" s="4"/>
    </row>
    <row r="70" spans="1:4" ht="63" customHeight="1" x14ac:dyDescent="0.25">
      <c r="A70" s="105"/>
      <c r="B70" s="58" t="s">
        <v>110</v>
      </c>
      <c r="C70" s="24">
        <v>0</v>
      </c>
      <c r="D70" s="4"/>
    </row>
    <row r="71" spans="1:4" ht="117" customHeight="1" x14ac:dyDescent="0.25">
      <c r="A71" s="106" t="s">
        <v>273</v>
      </c>
      <c r="B71" s="107"/>
      <c r="C71" s="107"/>
      <c r="D71" s="108"/>
    </row>
    <row r="72" spans="1:4" ht="58.5" customHeight="1" x14ac:dyDescent="0.25">
      <c r="A72" s="2">
        <v>6</v>
      </c>
      <c r="B72" s="45" t="s">
        <v>208</v>
      </c>
      <c r="C72" s="2"/>
      <c r="D72" s="2" t="s">
        <v>0</v>
      </c>
    </row>
    <row r="73" spans="1:4" ht="60" customHeight="1" x14ac:dyDescent="0.25">
      <c r="A73" s="103"/>
      <c r="B73" s="4" t="s">
        <v>209</v>
      </c>
      <c r="C73" s="51">
        <v>194.81</v>
      </c>
      <c r="D73" s="4"/>
    </row>
    <row r="74" spans="1:4" ht="29.25" customHeight="1" x14ac:dyDescent="0.25">
      <c r="A74" s="104"/>
      <c r="B74" s="4" t="s">
        <v>210</v>
      </c>
      <c r="C74" s="37" t="s">
        <v>242</v>
      </c>
      <c r="D74" s="4"/>
    </row>
    <row r="75" spans="1:4" ht="29.25" customHeight="1" x14ac:dyDescent="0.25">
      <c r="A75" s="104"/>
      <c r="B75" s="4" t="s">
        <v>211</v>
      </c>
      <c r="C75" s="37" t="s">
        <v>242</v>
      </c>
      <c r="D75" s="4"/>
    </row>
    <row r="76" spans="1:4" ht="29.25" customHeight="1" x14ac:dyDescent="0.25">
      <c r="A76" s="104"/>
      <c r="B76" s="4" t="s">
        <v>212</v>
      </c>
      <c r="C76" s="12" t="s">
        <v>243</v>
      </c>
      <c r="D76" s="4"/>
    </row>
    <row r="77" spans="1:4" ht="29.25" customHeight="1" x14ac:dyDescent="0.25">
      <c r="A77" s="105"/>
      <c r="B77" s="4" t="s">
        <v>213</v>
      </c>
      <c r="C77" s="12" t="s">
        <v>244</v>
      </c>
      <c r="D77" s="4"/>
    </row>
    <row r="78" spans="1:4" ht="32.25" customHeight="1" x14ac:dyDescent="0.25">
      <c r="A78" s="100" t="s">
        <v>73</v>
      </c>
      <c r="B78" s="101"/>
      <c r="C78" s="101"/>
      <c r="D78" s="102"/>
    </row>
    <row r="79" spans="1:4" ht="31.5" customHeight="1" x14ac:dyDescent="0.25">
      <c r="A79" s="2">
        <v>7</v>
      </c>
      <c r="B79" s="6" t="s">
        <v>115</v>
      </c>
      <c r="C79" s="2"/>
      <c r="D79" s="2" t="s">
        <v>0</v>
      </c>
    </row>
    <row r="80" spans="1:4" ht="18" customHeight="1" x14ac:dyDescent="0.25">
      <c r="A80" s="109"/>
      <c r="B80" s="4" t="s">
        <v>215</v>
      </c>
      <c r="C80" s="2" t="s">
        <v>13</v>
      </c>
      <c r="D80" s="13"/>
    </row>
    <row r="81" spans="1:4" ht="18" customHeight="1" x14ac:dyDescent="0.25">
      <c r="A81" s="110"/>
      <c r="B81" s="4" t="s">
        <v>216</v>
      </c>
      <c r="C81" s="2" t="s">
        <v>13</v>
      </c>
      <c r="D81" s="13"/>
    </row>
    <row r="82" spans="1:4" ht="30" customHeight="1" x14ac:dyDescent="0.25">
      <c r="A82" s="110"/>
      <c r="B82" s="4" t="s">
        <v>217</v>
      </c>
      <c r="C82" s="2">
        <v>86.6</v>
      </c>
      <c r="D82" s="13"/>
    </row>
    <row r="83" spans="1:4" ht="27" customHeight="1" x14ac:dyDescent="0.25">
      <c r="A83" s="110"/>
      <c r="B83" s="4" t="s">
        <v>218</v>
      </c>
      <c r="C83" s="2" t="s">
        <v>13</v>
      </c>
      <c r="D83" s="13"/>
    </row>
    <row r="84" spans="1:4" ht="33" customHeight="1" x14ac:dyDescent="0.25">
      <c r="A84" s="111"/>
      <c r="B84" s="4" t="s">
        <v>219</v>
      </c>
      <c r="C84" s="2" t="s">
        <v>13</v>
      </c>
      <c r="D84" s="13"/>
    </row>
    <row r="85" spans="1:4" ht="30" customHeight="1" x14ac:dyDescent="0.25">
      <c r="A85" s="112" t="s">
        <v>245</v>
      </c>
      <c r="B85" s="113"/>
      <c r="C85" s="113"/>
      <c r="D85" s="114"/>
    </row>
    <row r="86" spans="1:4" ht="21.75" customHeight="1" x14ac:dyDescent="0.25">
      <c r="A86" s="2">
        <v>8</v>
      </c>
      <c r="B86" s="6" t="s">
        <v>60</v>
      </c>
      <c r="C86" s="5"/>
      <c r="D86" s="2" t="s">
        <v>0</v>
      </c>
    </row>
    <row r="87" spans="1:4" ht="30.75" customHeight="1" x14ac:dyDescent="0.25">
      <c r="A87" s="109"/>
      <c r="B87" s="4" t="s">
        <v>7</v>
      </c>
      <c r="C87" s="59" t="s">
        <v>13</v>
      </c>
      <c r="D87" s="14"/>
    </row>
    <row r="88" spans="1:4" ht="30.75" customHeight="1" x14ac:dyDescent="0.25">
      <c r="A88" s="110"/>
      <c r="B88" s="4" t="s">
        <v>6</v>
      </c>
      <c r="C88" s="59" t="s">
        <v>13</v>
      </c>
      <c r="D88" s="59" t="s">
        <v>0</v>
      </c>
    </row>
    <row r="89" spans="1:4" ht="78.75" x14ac:dyDescent="0.25">
      <c r="A89" s="110"/>
      <c r="B89" s="4" t="s">
        <v>5</v>
      </c>
      <c r="C89" s="39" t="s">
        <v>114</v>
      </c>
      <c r="D89" s="59" t="s">
        <v>4</v>
      </c>
    </row>
    <row r="90" spans="1:4" ht="47.25" x14ac:dyDescent="0.25">
      <c r="A90" s="110"/>
      <c r="B90" s="4" t="s">
        <v>101</v>
      </c>
      <c r="C90" s="60" t="s">
        <v>13</v>
      </c>
      <c r="D90" s="59" t="s">
        <v>4</v>
      </c>
    </row>
    <row r="91" spans="1:4" ht="160.5" customHeight="1" x14ac:dyDescent="0.25">
      <c r="A91" s="127" t="s">
        <v>190</v>
      </c>
      <c r="B91" s="128"/>
      <c r="C91" s="128"/>
      <c r="D91" s="129"/>
    </row>
    <row r="92" spans="1:4" ht="63" customHeight="1" x14ac:dyDescent="0.25">
      <c r="A92" s="59">
        <v>9</v>
      </c>
      <c r="B92" s="58" t="s">
        <v>2</v>
      </c>
      <c r="C92" s="57" t="s">
        <v>196</v>
      </c>
      <c r="D92" s="13"/>
    </row>
    <row r="93" spans="1:4" ht="32.25" customHeight="1" x14ac:dyDescent="0.25">
      <c r="A93" s="106" t="s">
        <v>194</v>
      </c>
      <c r="B93" s="107"/>
      <c r="C93" s="107"/>
      <c r="D93" s="108"/>
    </row>
    <row r="94" spans="1:4" ht="27" customHeight="1" x14ac:dyDescent="0.25">
      <c r="A94" s="2">
        <v>10</v>
      </c>
      <c r="B94" s="3" t="s">
        <v>1</v>
      </c>
      <c r="C94" s="91">
        <v>0.16</v>
      </c>
      <c r="D94" s="2" t="s">
        <v>0</v>
      </c>
    </row>
    <row r="95" spans="1:4" ht="15.75" customHeight="1" x14ac:dyDescent="0.25">
      <c r="A95" s="130" t="s">
        <v>195</v>
      </c>
      <c r="B95" s="131"/>
      <c r="C95" s="131"/>
      <c r="D95" s="132"/>
    </row>
    <row r="96" spans="1:4" ht="15.75" x14ac:dyDescent="0.25">
      <c r="A96" s="44">
        <v>11</v>
      </c>
      <c r="B96" s="134" t="s">
        <v>221</v>
      </c>
      <c r="C96" s="135"/>
      <c r="D96" s="136"/>
    </row>
    <row r="97" spans="1:4" ht="33.75" customHeight="1" x14ac:dyDescent="0.25">
      <c r="A97" s="133"/>
      <c r="B97" s="126" t="s">
        <v>246</v>
      </c>
      <c r="C97" s="126"/>
      <c r="D97" s="126"/>
    </row>
    <row r="98" spans="1:4" ht="359.25" customHeight="1" x14ac:dyDescent="0.25">
      <c r="A98" s="133"/>
      <c r="B98" s="126" t="s">
        <v>184</v>
      </c>
      <c r="C98" s="126"/>
      <c r="D98" s="126"/>
    </row>
    <row r="99" spans="1:4" ht="58.5" customHeight="1" x14ac:dyDescent="0.25">
      <c r="A99" s="126" t="s">
        <v>187</v>
      </c>
      <c r="B99" s="126"/>
      <c r="C99" s="126"/>
      <c r="D99" s="126"/>
    </row>
  </sheetData>
  <mergeCells count="31">
    <mergeCell ref="A99:D99"/>
    <mergeCell ref="A21:D21"/>
    <mergeCell ref="A78:D78"/>
    <mergeCell ref="A91:D91"/>
    <mergeCell ref="A71:D71"/>
    <mergeCell ref="A85:D85"/>
    <mergeCell ref="A55:D55"/>
    <mergeCell ref="A23:A25"/>
    <mergeCell ref="A27:A32"/>
    <mergeCell ref="A34:A35"/>
    <mergeCell ref="A37:A38"/>
    <mergeCell ref="A41:A45"/>
    <mergeCell ref="A48:A54"/>
    <mergeCell ref="A39:D39"/>
    <mergeCell ref="A46:D46"/>
    <mergeCell ref="A57:A70"/>
    <mergeCell ref="A73:A77"/>
    <mergeCell ref="A97:A98"/>
    <mergeCell ref="B97:D97"/>
    <mergeCell ref="B98:D98"/>
    <mergeCell ref="A80:A84"/>
    <mergeCell ref="A87:A90"/>
    <mergeCell ref="A95:D95"/>
    <mergeCell ref="A93:D93"/>
    <mergeCell ref="B96:D96"/>
    <mergeCell ref="A1:D1"/>
    <mergeCell ref="A3:D3"/>
    <mergeCell ref="A4:D4"/>
    <mergeCell ref="A12:A15"/>
    <mergeCell ref="A17:A20"/>
    <mergeCell ref="A2:D2"/>
  </mergeCells>
  <pageMargins left="0.70866141732283472" right="0.31496062992125984" top="0.35433070866141736" bottom="0.35433070866141736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topLeftCell="A73" zoomScale="110" zoomScaleNormal="110" zoomScaleSheetLayoutView="110" workbookViewId="0">
      <selection activeCell="K62" sqref="K62"/>
    </sheetView>
  </sheetViews>
  <sheetFormatPr defaultRowHeight="15" x14ac:dyDescent="0.25"/>
  <cols>
    <col min="1" max="1" width="6.42578125" style="9" customWidth="1"/>
    <col min="2" max="2" width="39.140625" style="9" customWidth="1"/>
    <col min="3" max="3" width="29.7109375" style="10" customWidth="1"/>
    <col min="4" max="4" width="16.5703125" style="9" customWidth="1"/>
  </cols>
  <sheetData>
    <row r="1" spans="1:4" ht="18.75" x14ac:dyDescent="0.25">
      <c r="A1" s="170" t="s">
        <v>151</v>
      </c>
      <c r="B1" s="170"/>
      <c r="C1" s="170"/>
      <c r="D1" s="170"/>
    </row>
    <row r="2" spans="1:4" ht="18.75" x14ac:dyDescent="0.25">
      <c r="A2" s="171" t="s">
        <v>119</v>
      </c>
      <c r="B2" s="171"/>
      <c r="C2" s="171"/>
      <c r="D2" s="171"/>
    </row>
    <row r="3" spans="1:4" ht="15.75" x14ac:dyDescent="0.25">
      <c r="A3" s="172" t="s">
        <v>120</v>
      </c>
      <c r="B3" s="172"/>
      <c r="C3" s="172"/>
      <c r="D3" s="172"/>
    </row>
    <row r="4" spans="1:4" ht="15.75" x14ac:dyDescent="0.25">
      <c r="A4" s="62"/>
      <c r="B4" s="63"/>
      <c r="C4" s="64"/>
      <c r="D4" s="63"/>
    </row>
    <row r="5" spans="1:4" ht="11.25" customHeight="1" x14ac:dyDescent="0.25">
      <c r="A5" s="50" t="s">
        <v>36</v>
      </c>
      <c r="B5" s="65" t="s">
        <v>35</v>
      </c>
      <c r="C5" s="65" t="s">
        <v>34</v>
      </c>
      <c r="D5" s="65" t="s">
        <v>33</v>
      </c>
    </row>
    <row r="6" spans="1:4" ht="32.25" customHeight="1" x14ac:dyDescent="0.25">
      <c r="A6" s="50">
        <v>1</v>
      </c>
      <c r="B6" s="65" t="s">
        <v>32</v>
      </c>
      <c r="C6" s="50" t="s">
        <v>121</v>
      </c>
      <c r="D6" s="50" t="s">
        <v>31</v>
      </c>
    </row>
    <row r="7" spans="1:4" ht="30" x14ac:dyDescent="0.25">
      <c r="A7" s="66" t="s">
        <v>30</v>
      </c>
      <c r="B7" s="65" t="s">
        <v>29</v>
      </c>
      <c r="C7" s="51" t="s">
        <v>122</v>
      </c>
      <c r="D7" s="65"/>
    </row>
    <row r="8" spans="1:4" ht="15.75" x14ac:dyDescent="0.25">
      <c r="A8" s="66" t="s">
        <v>28</v>
      </c>
      <c r="B8" s="65" t="s">
        <v>27</v>
      </c>
      <c r="C8" s="60">
        <v>110</v>
      </c>
      <c r="D8" s="65"/>
    </row>
    <row r="9" spans="1:4" ht="19.5" customHeight="1" x14ac:dyDescent="0.25">
      <c r="A9" s="66" t="s">
        <v>26</v>
      </c>
      <c r="B9" s="65" t="s">
        <v>25</v>
      </c>
      <c r="C9" s="60">
        <v>4.7</v>
      </c>
      <c r="D9" s="65"/>
    </row>
    <row r="10" spans="1:4" ht="47.25" x14ac:dyDescent="0.25">
      <c r="A10" s="66" t="s">
        <v>24</v>
      </c>
      <c r="B10" s="65" t="s">
        <v>123</v>
      </c>
      <c r="C10" s="67">
        <f>SUM(C11:C14)</f>
        <v>66472</v>
      </c>
      <c r="D10" s="65"/>
    </row>
    <row r="11" spans="1:4" ht="47.25" customHeight="1" x14ac:dyDescent="0.25">
      <c r="A11" s="164"/>
      <c r="B11" s="68" t="s">
        <v>38</v>
      </c>
      <c r="C11" s="60">
        <v>9407</v>
      </c>
      <c r="D11" s="65"/>
    </row>
    <row r="12" spans="1:4" ht="15.75" x14ac:dyDescent="0.25">
      <c r="A12" s="165"/>
      <c r="B12" s="68" t="s">
        <v>39</v>
      </c>
      <c r="C12" s="60">
        <v>16807</v>
      </c>
      <c r="D12" s="65"/>
    </row>
    <row r="13" spans="1:4" ht="15.75" x14ac:dyDescent="0.25">
      <c r="A13" s="165"/>
      <c r="B13" s="68" t="s">
        <v>40</v>
      </c>
      <c r="C13" s="60">
        <v>2112</v>
      </c>
      <c r="D13" s="65"/>
    </row>
    <row r="14" spans="1:4" ht="15.75" x14ac:dyDescent="0.25">
      <c r="A14" s="166"/>
      <c r="B14" s="68" t="s">
        <v>41</v>
      </c>
      <c r="C14" s="60">
        <v>38146</v>
      </c>
      <c r="D14" s="65"/>
    </row>
    <row r="15" spans="1:4" ht="34.5" x14ac:dyDescent="0.25">
      <c r="A15" s="66" t="s">
        <v>23</v>
      </c>
      <c r="B15" s="65" t="s">
        <v>22</v>
      </c>
      <c r="C15" s="67">
        <f>SUM(C16:C19)</f>
        <v>6417.19</v>
      </c>
      <c r="D15" s="65"/>
    </row>
    <row r="16" spans="1:4" ht="15.75" x14ac:dyDescent="0.25">
      <c r="A16" s="164"/>
      <c r="B16" s="68" t="s">
        <v>38</v>
      </c>
      <c r="C16" s="60">
        <v>240.57</v>
      </c>
      <c r="D16" s="65"/>
    </row>
    <row r="17" spans="1:4" ht="15.75" x14ac:dyDescent="0.25">
      <c r="A17" s="165"/>
      <c r="B17" s="68" t="s">
        <v>39</v>
      </c>
      <c r="C17" s="60">
        <v>1359.58</v>
      </c>
      <c r="D17" s="65"/>
    </row>
    <row r="18" spans="1:4" ht="15.75" x14ac:dyDescent="0.25">
      <c r="A18" s="165"/>
      <c r="B18" s="68" t="s">
        <v>40</v>
      </c>
      <c r="C18" s="60">
        <v>341.8</v>
      </c>
      <c r="D18" s="65"/>
    </row>
    <row r="19" spans="1:4" ht="15.75" x14ac:dyDescent="0.25">
      <c r="A19" s="166"/>
      <c r="B19" s="68" t="s">
        <v>41</v>
      </c>
      <c r="C19" s="60">
        <v>4475.24</v>
      </c>
      <c r="D19" s="65"/>
    </row>
    <row r="20" spans="1:4" ht="47.25" x14ac:dyDescent="0.25">
      <c r="A20" s="66" t="s">
        <v>90</v>
      </c>
      <c r="B20" s="65" t="s">
        <v>124</v>
      </c>
      <c r="C20" s="69">
        <v>1</v>
      </c>
      <c r="D20" s="65"/>
    </row>
    <row r="21" spans="1:4" ht="29.25" customHeight="1" x14ac:dyDescent="0.25">
      <c r="A21" s="164"/>
      <c r="B21" s="70" t="s">
        <v>44</v>
      </c>
      <c r="C21" s="71">
        <v>1</v>
      </c>
      <c r="D21" s="65"/>
    </row>
    <row r="22" spans="1:4" ht="18.75" customHeight="1" x14ac:dyDescent="0.25">
      <c r="A22" s="165"/>
      <c r="B22" s="70" t="s">
        <v>45</v>
      </c>
      <c r="C22" s="71">
        <v>0.9</v>
      </c>
      <c r="D22" s="65"/>
    </row>
    <row r="23" spans="1:4" ht="15.75" customHeight="1" x14ac:dyDescent="0.25">
      <c r="A23" s="165"/>
      <c r="B23" s="70" t="s">
        <v>58</v>
      </c>
      <c r="C23" s="71">
        <v>1</v>
      </c>
      <c r="D23" s="65"/>
    </row>
    <row r="24" spans="1:4" ht="15.75" customHeight="1" x14ac:dyDescent="0.25">
      <c r="A24" s="165"/>
      <c r="B24" s="70" t="s">
        <v>46</v>
      </c>
      <c r="C24" s="50">
        <v>1.3</v>
      </c>
      <c r="D24" s="65"/>
    </row>
    <row r="25" spans="1:4" ht="15.75" customHeight="1" x14ac:dyDescent="0.25">
      <c r="A25" s="166"/>
      <c r="B25" s="70" t="s">
        <v>47</v>
      </c>
      <c r="C25" s="50">
        <v>1.3</v>
      </c>
      <c r="D25" s="65"/>
    </row>
    <row r="26" spans="1:4" ht="15" customHeight="1" x14ac:dyDescent="0.25">
      <c r="A26" s="155" t="s">
        <v>66</v>
      </c>
      <c r="B26" s="156"/>
      <c r="C26" s="156"/>
      <c r="D26" s="157"/>
    </row>
    <row r="27" spans="1:4" ht="15.75" customHeight="1" x14ac:dyDescent="0.25">
      <c r="A27" s="50">
        <v>2</v>
      </c>
      <c r="B27" s="65" t="s">
        <v>21</v>
      </c>
      <c r="C27" s="50"/>
      <c r="D27" s="50" t="s">
        <v>0</v>
      </c>
    </row>
    <row r="28" spans="1:4" ht="15.75" customHeight="1" x14ac:dyDescent="0.25">
      <c r="A28" s="152"/>
      <c r="B28" s="68" t="s">
        <v>42</v>
      </c>
      <c r="C28" s="48">
        <v>65.900000000000006</v>
      </c>
      <c r="D28" s="65"/>
    </row>
    <row r="29" spans="1:4" ht="15.75" customHeight="1" x14ac:dyDescent="0.25">
      <c r="A29" s="153"/>
      <c r="B29" s="68" t="s">
        <v>152</v>
      </c>
      <c r="C29" s="48">
        <v>57.723399999999998</v>
      </c>
      <c r="D29" s="72"/>
    </row>
    <row r="30" spans="1:4" ht="15.75" customHeight="1" x14ac:dyDescent="0.25">
      <c r="A30" s="154"/>
      <c r="B30" s="68" t="s">
        <v>43</v>
      </c>
      <c r="C30" s="73">
        <f>C29/C28</f>
        <v>0.87592412746585724</v>
      </c>
      <c r="D30" s="74"/>
    </row>
    <row r="31" spans="1:4" ht="15.75" customHeight="1" x14ac:dyDescent="0.25">
      <c r="A31" s="66" t="s">
        <v>20</v>
      </c>
      <c r="B31" s="75" t="s">
        <v>64</v>
      </c>
      <c r="C31" s="76">
        <f>SUM(C32:C36)</f>
        <v>57.723399999999998</v>
      </c>
      <c r="D31" s="65"/>
    </row>
    <row r="32" spans="1:4" ht="15.75" customHeight="1" x14ac:dyDescent="0.25">
      <c r="A32" s="152"/>
      <c r="B32" s="68" t="s">
        <v>44</v>
      </c>
      <c r="C32" s="77">
        <v>28.928899999999999</v>
      </c>
      <c r="D32" s="65"/>
    </row>
    <row r="33" spans="1:4" ht="30.75" customHeight="1" x14ac:dyDescent="0.25">
      <c r="A33" s="153"/>
      <c r="B33" s="68" t="s">
        <v>45</v>
      </c>
      <c r="C33" s="77">
        <v>11.208</v>
      </c>
      <c r="D33" s="65"/>
    </row>
    <row r="34" spans="1:4" ht="15.75" x14ac:dyDescent="0.25">
      <c r="A34" s="153"/>
      <c r="B34" s="68" t="s">
        <v>46</v>
      </c>
      <c r="C34" s="77">
        <v>11.7675</v>
      </c>
      <c r="D34" s="65"/>
    </row>
    <row r="35" spans="1:4" ht="15.75" x14ac:dyDescent="0.25">
      <c r="A35" s="153"/>
      <c r="B35" s="68" t="s">
        <v>47</v>
      </c>
      <c r="C35" s="77">
        <v>5.819</v>
      </c>
      <c r="D35" s="65"/>
    </row>
    <row r="36" spans="1:4" ht="15.75" x14ac:dyDescent="0.25">
      <c r="A36" s="154"/>
      <c r="B36" s="68" t="s">
        <v>103</v>
      </c>
      <c r="C36" s="77">
        <v>0</v>
      </c>
      <c r="D36" s="65"/>
    </row>
    <row r="37" spans="1:4" ht="34.5" x14ac:dyDescent="0.25">
      <c r="A37" s="66" t="s">
        <v>18</v>
      </c>
      <c r="B37" s="75" t="s">
        <v>17</v>
      </c>
      <c r="C37" s="78"/>
      <c r="D37" s="65"/>
    </row>
    <row r="38" spans="1:4" ht="15.75" x14ac:dyDescent="0.25">
      <c r="A38" s="152"/>
      <c r="B38" s="68" t="s">
        <v>42</v>
      </c>
      <c r="C38" s="48">
        <v>65.900000000000006</v>
      </c>
      <c r="D38" s="65"/>
    </row>
    <row r="39" spans="1:4" ht="23.25" customHeight="1" x14ac:dyDescent="0.25">
      <c r="A39" s="154"/>
      <c r="B39" s="68" t="s">
        <v>49</v>
      </c>
      <c r="C39" s="77">
        <f>C31</f>
        <v>57.723399999999998</v>
      </c>
      <c r="D39" s="65"/>
    </row>
    <row r="40" spans="1:4" ht="31.5" x14ac:dyDescent="0.25">
      <c r="A40" s="66" t="s">
        <v>16</v>
      </c>
      <c r="B40" s="61" t="s">
        <v>125</v>
      </c>
      <c r="C40" s="72"/>
      <c r="D40" s="65"/>
    </row>
    <row r="41" spans="1:4" ht="15.75" x14ac:dyDescent="0.25">
      <c r="A41" s="152"/>
      <c r="B41" s="68" t="s">
        <v>42</v>
      </c>
      <c r="C41" s="79">
        <v>0</v>
      </c>
      <c r="D41" s="65"/>
    </row>
    <row r="42" spans="1:4" ht="15.75" x14ac:dyDescent="0.25">
      <c r="A42" s="154"/>
      <c r="B42" s="68" t="s">
        <v>49</v>
      </c>
      <c r="C42" s="60">
        <v>0</v>
      </c>
      <c r="D42" s="65"/>
    </row>
    <row r="43" spans="1:4" ht="15.75" x14ac:dyDescent="0.25">
      <c r="A43" s="161" t="s">
        <v>63</v>
      </c>
      <c r="B43" s="162"/>
      <c r="C43" s="162"/>
      <c r="D43" s="163"/>
    </row>
    <row r="44" spans="1:4" ht="15.75" customHeight="1" x14ac:dyDescent="0.25">
      <c r="A44" s="50">
        <v>3</v>
      </c>
      <c r="B44" s="75" t="s">
        <v>14</v>
      </c>
      <c r="C44" s="60" t="s">
        <v>153</v>
      </c>
      <c r="D44" s="50" t="s">
        <v>0</v>
      </c>
    </row>
    <row r="45" spans="1:4" ht="15.75" x14ac:dyDescent="0.25">
      <c r="A45" s="152"/>
      <c r="B45" s="68" t="s">
        <v>50</v>
      </c>
      <c r="C45" s="67" t="s">
        <v>154</v>
      </c>
      <c r="D45" s="65"/>
    </row>
    <row r="46" spans="1:4" ht="15.75" x14ac:dyDescent="0.25">
      <c r="A46" s="153"/>
      <c r="B46" s="89" t="s">
        <v>51</v>
      </c>
      <c r="C46" s="67" t="s">
        <v>156</v>
      </c>
      <c r="D46" s="65"/>
    </row>
    <row r="47" spans="1:4" ht="15.75" customHeight="1" x14ac:dyDescent="0.25">
      <c r="A47" s="153"/>
      <c r="B47" s="68" t="s">
        <v>91</v>
      </c>
      <c r="C47" s="60" t="s">
        <v>155</v>
      </c>
      <c r="D47" s="65"/>
    </row>
    <row r="48" spans="1:4" ht="15.75" x14ac:dyDescent="0.25">
      <c r="A48" s="153"/>
      <c r="B48" s="68" t="s">
        <v>52</v>
      </c>
      <c r="C48" s="80" t="s">
        <v>157</v>
      </c>
      <c r="D48" s="65"/>
    </row>
    <row r="49" spans="1:4" ht="15.75" customHeight="1" x14ac:dyDescent="0.25">
      <c r="A49" s="154"/>
      <c r="B49" s="68" t="s">
        <v>126</v>
      </c>
      <c r="C49" s="80" t="s">
        <v>158</v>
      </c>
      <c r="D49" s="65"/>
    </row>
    <row r="50" spans="1:4" ht="93" customHeight="1" x14ac:dyDescent="0.25">
      <c r="A50" s="123" t="s">
        <v>268</v>
      </c>
      <c r="B50" s="124"/>
      <c r="C50" s="124"/>
      <c r="D50" s="125"/>
    </row>
    <row r="51" spans="1:4" ht="15.75" customHeight="1" x14ac:dyDescent="0.25">
      <c r="A51" s="50">
        <v>4</v>
      </c>
      <c r="B51" s="61" t="s">
        <v>127</v>
      </c>
      <c r="C51" s="50"/>
      <c r="D51" s="50" t="s">
        <v>0</v>
      </c>
    </row>
    <row r="52" spans="1:4" ht="15.75" customHeight="1" x14ac:dyDescent="0.25">
      <c r="A52" s="152"/>
      <c r="B52" s="68" t="s">
        <v>53</v>
      </c>
      <c r="C52" s="67" t="s">
        <v>247</v>
      </c>
      <c r="D52" s="65"/>
    </row>
    <row r="53" spans="1:4" ht="47.25" customHeight="1" x14ac:dyDescent="0.25">
      <c r="A53" s="153"/>
      <c r="B53" s="68" t="s">
        <v>54</v>
      </c>
      <c r="C53" s="60" t="s">
        <v>248</v>
      </c>
      <c r="D53" s="65"/>
    </row>
    <row r="54" spans="1:4" ht="15.75" customHeight="1" x14ac:dyDescent="0.25">
      <c r="A54" s="153"/>
      <c r="B54" s="70" t="s">
        <v>74</v>
      </c>
      <c r="C54" s="50" t="s">
        <v>57</v>
      </c>
      <c r="D54" s="65"/>
    </row>
    <row r="55" spans="1:4" ht="15.75" x14ac:dyDescent="0.25">
      <c r="A55" s="153"/>
      <c r="B55" s="70" t="s">
        <v>75</v>
      </c>
      <c r="C55" s="50" t="s">
        <v>249</v>
      </c>
      <c r="D55" s="65"/>
    </row>
    <row r="56" spans="1:4" ht="16.5" customHeight="1" x14ac:dyDescent="0.25">
      <c r="A56" s="153"/>
      <c r="B56" s="70" t="s">
        <v>76</v>
      </c>
      <c r="C56" s="50" t="s">
        <v>250</v>
      </c>
      <c r="D56" s="65"/>
    </row>
    <row r="57" spans="1:4" ht="29.25" customHeight="1" x14ac:dyDescent="0.25">
      <c r="A57" s="153"/>
      <c r="B57" s="68" t="s">
        <v>55</v>
      </c>
      <c r="C57" s="60" t="s">
        <v>128</v>
      </c>
      <c r="D57" s="65"/>
    </row>
    <row r="58" spans="1:4" ht="31.5" x14ac:dyDescent="0.25">
      <c r="A58" s="154"/>
      <c r="B58" s="68" t="s">
        <v>56</v>
      </c>
      <c r="C58" s="60" t="s">
        <v>128</v>
      </c>
      <c r="D58" s="65"/>
    </row>
    <row r="59" spans="1:4" ht="23.25" customHeight="1" x14ac:dyDescent="0.25">
      <c r="A59" s="100" t="s">
        <v>65</v>
      </c>
      <c r="B59" s="101"/>
      <c r="C59" s="101"/>
      <c r="D59" s="102"/>
    </row>
    <row r="60" spans="1:4" ht="68.25" customHeight="1" x14ac:dyDescent="0.25">
      <c r="A60" s="50">
        <v>5</v>
      </c>
      <c r="B60" s="75" t="s">
        <v>12</v>
      </c>
      <c r="C60" s="50" t="s">
        <v>130</v>
      </c>
      <c r="D60" s="50" t="s">
        <v>0</v>
      </c>
    </row>
    <row r="61" spans="1:4" ht="54" customHeight="1" x14ac:dyDescent="0.25">
      <c r="A61" s="158"/>
      <c r="B61" s="81" t="s">
        <v>11</v>
      </c>
      <c r="C61" s="82">
        <f>C62+C67+C68+C69+C73+C74+C75</f>
        <v>12630</v>
      </c>
      <c r="D61" s="65"/>
    </row>
    <row r="62" spans="1:4" ht="47.25" customHeight="1" x14ac:dyDescent="0.25">
      <c r="A62" s="159"/>
      <c r="B62" s="83" t="s">
        <v>131</v>
      </c>
      <c r="C62" s="60">
        <v>0</v>
      </c>
      <c r="D62" s="65"/>
    </row>
    <row r="63" spans="1:4" ht="33" customHeight="1" x14ac:dyDescent="0.25">
      <c r="A63" s="159"/>
      <c r="B63" s="81" t="s">
        <v>132</v>
      </c>
      <c r="C63" s="78"/>
      <c r="D63" s="65"/>
    </row>
    <row r="64" spans="1:4" ht="60.75" customHeight="1" x14ac:dyDescent="0.25">
      <c r="A64" s="159"/>
      <c r="B64" s="81" t="s">
        <v>133</v>
      </c>
      <c r="C64" s="78"/>
      <c r="D64" s="65"/>
    </row>
    <row r="65" spans="1:4" ht="51.75" customHeight="1" x14ac:dyDescent="0.25">
      <c r="A65" s="159"/>
      <c r="B65" s="81" t="s">
        <v>134</v>
      </c>
      <c r="C65" s="78"/>
      <c r="D65" s="65"/>
    </row>
    <row r="66" spans="1:4" ht="47.25" customHeight="1" x14ac:dyDescent="0.25">
      <c r="A66" s="159"/>
      <c r="B66" s="81" t="s">
        <v>135</v>
      </c>
      <c r="C66" s="78"/>
      <c r="D66" s="65"/>
    </row>
    <row r="67" spans="1:4" ht="74.25" customHeight="1" x14ac:dyDescent="0.25">
      <c r="A67" s="159"/>
      <c r="B67" s="83" t="s">
        <v>10</v>
      </c>
      <c r="C67" s="60">
        <f>768+896+2068</f>
        <v>3732</v>
      </c>
      <c r="D67" s="65"/>
    </row>
    <row r="68" spans="1:4" ht="69.75" customHeight="1" x14ac:dyDescent="0.25">
      <c r="A68" s="159"/>
      <c r="B68" s="81" t="s">
        <v>61</v>
      </c>
      <c r="C68" s="60">
        <f>1+76+145+7+12+22+311+113+428</f>
        <v>1115</v>
      </c>
      <c r="D68" s="81"/>
    </row>
    <row r="69" spans="1:4" ht="51" customHeight="1" x14ac:dyDescent="0.25">
      <c r="A69" s="159"/>
      <c r="B69" s="81" t="s">
        <v>9</v>
      </c>
      <c r="C69" s="79">
        <f>C70+C71+C72</f>
        <v>7779</v>
      </c>
      <c r="D69" s="81"/>
    </row>
    <row r="70" spans="1:4" ht="51.75" customHeight="1" x14ac:dyDescent="0.25">
      <c r="A70" s="159"/>
      <c r="B70" s="61" t="s">
        <v>136</v>
      </c>
      <c r="C70" s="79">
        <f>7445+334</f>
        <v>7779</v>
      </c>
      <c r="D70" s="61"/>
    </row>
    <row r="71" spans="1:4" ht="63" customHeight="1" x14ac:dyDescent="0.25">
      <c r="A71" s="159"/>
      <c r="B71" s="81" t="s">
        <v>137</v>
      </c>
      <c r="C71" s="79">
        <v>0</v>
      </c>
      <c r="D71" s="81"/>
    </row>
    <row r="72" spans="1:4" ht="93" customHeight="1" x14ac:dyDescent="0.25">
      <c r="A72" s="159"/>
      <c r="B72" s="81" t="s">
        <v>138</v>
      </c>
      <c r="C72" s="84"/>
      <c r="D72" s="81"/>
    </row>
    <row r="73" spans="1:4" ht="58.5" customHeight="1" x14ac:dyDescent="0.25">
      <c r="A73" s="159"/>
      <c r="B73" s="81" t="s">
        <v>139</v>
      </c>
      <c r="C73" s="60">
        <v>0</v>
      </c>
      <c r="D73" s="81"/>
    </row>
    <row r="74" spans="1:4" ht="29.25" customHeight="1" x14ac:dyDescent="0.25">
      <c r="A74" s="159"/>
      <c r="B74" s="81" t="s">
        <v>140</v>
      </c>
      <c r="C74" s="60">
        <v>0</v>
      </c>
      <c r="D74" s="81"/>
    </row>
    <row r="75" spans="1:4" ht="91.5" customHeight="1" x14ac:dyDescent="0.25">
      <c r="A75" s="160"/>
      <c r="B75" s="81" t="s">
        <v>269</v>
      </c>
      <c r="C75" s="60">
        <v>4</v>
      </c>
      <c r="D75" s="96"/>
    </row>
    <row r="76" spans="1:4" ht="105.75" customHeight="1" x14ac:dyDescent="0.25">
      <c r="A76" s="161" t="s">
        <v>71</v>
      </c>
      <c r="B76" s="162"/>
      <c r="C76" s="162"/>
      <c r="D76" s="163"/>
    </row>
    <row r="77" spans="1:4" ht="29.25" customHeight="1" x14ac:dyDescent="0.25">
      <c r="A77" s="153"/>
      <c r="B77" s="81" t="s">
        <v>141</v>
      </c>
      <c r="C77" s="51">
        <v>194.81</v>
      </c>
      <c r="D77" s="81"/>
    </row>
    <row r="78" spans="1:4" ht="29.25" customHeight="1" x14ac:dyDescent="0.25">
      <c r="A78" s="153"/>
      <c r="B78" s="81" t="s">
        <v>142</v>
      </c>
      <c r="C78" s="85" t="s">
        <v>238</v>
      </c>
      <c r="D78" s="81"/>
    </row>
    <row r="79" spans="1:4" ht="21.75" customHeight="1" x14ac:dyDescent="0.25">
      <c r="A79" s="153"/>
      <c r="B79" s="81" t="s">
        <v>100</v>
      </c>
      <c r="C79" s="85" t="s">
        <v>251</v>
      </c>
      <c r="D79" s="81"/>
    </row>
    <row r="80" spans="1:4" ht="31.5" customHeight="1" x14ac:dyDescent="0.25">
      <c r="A80" s="153"/>
      <c r="B80" s="81" t="s">
        <v>212</v>
      </c>
      <c r="C80" s="51" t="s">
        <v>252</v>
      </c>
      <c r="D80" s="81"/>
    </row>
    <row r="81" spans="1:4" ht="27.75" customHeight="1" x14ac:dyDescent="0.25">
      <c r="A81" s="154"/>
      <c r="B81" s="81" t="s">
        <v>213</v>
      </c>
      <c r="C81" s="51" t="s">
        <v>253</v>
      </c>
      <c r="D81" s="81"/>
    </row>
    <row r="82" spans="1:4" ht="18" customHeight="1" x14ac:dyDescent="0.25">
      <c r="A82" s="161" t="s">
        <v>143</v>
      </c>
      <c r="B82" s="162"/>
      <c r="C82" s="162"/>
      <c r="D82" s="163"/>
    </row>
    <row r="83" spans="1:4" ht="28.5" customHeight="1" x14ac:dyDescent="0.25">
      <c r="A83" s="50">
        <v>7</v>
      </c>
      <c r="B83" s="61" t="s">
        <v>69</v>
      </c>
      <c r="C83" s="60" t="s">
        <v>13</v>
      </c>
      <c r="D83" s="50" t="s">
        <v>0</v>
      </c>
    </row>
    <row r="84" spans="1:4" ht="27" customHeight="1" x14ac:dyDescent="0.25">
      <c r="A84" s="167"/>
      <c r="B84" s="81" t="s">
        <v>144</v>
      </c>
      <c r="C84" s="60" t="s">
        <v>13</v>
      </c>
      <c r="D84" s="86"/>
    </row>
    <row r="85" spans="1:4" ht="33" customHeight="1" x14ac:dyDescent="0.25">
      <c r="A85" s="168"/>
      <c r="B85" s="81" t="s">
        <v>145</v>
      </c>
      <c r="C85" s="60" t="s">
        <v>13</v>
      </c>
      <c r="D85" s="86"/>
    </row>
    <row r="86" spans="1:4" ht="22.5" customHeight="1" x14ac:dyDescent="0.25">
      <c r="A86" s="168"/>
      <c r="B86" s="81" t="s">
        <v>146</v>
      </c>
      <c r="C86" s="60" t="s">
        <v>13</v>
      </c>
      <c r="D86" s="86"/>
    </row>
    <row r="87" spans="1:4" ht="18" customHeight="1" x14ac:dyDescent="0.25">
      <c r="A87" s="168"/>
      <c r="B87" s="81" t="s">
        <v>147</v>
      </c>
      <c r="C87" s="60" t="s">
        <v>13</v>
      </c>
      <c r="D87" s="86"/>
    </row>
    <row r="88" spans="1:4" ht="30.75" customHeight="1" x14ac:dyDescent="0.25">
      <c r="A88" s="169"/>
      <c r="B88" s="81" t="s">
        <v>148</v>
      </c>
      <c r="C88" s="60" t="s">
        <v>13</v>
      </c>
      <c r="D88" s="86"/>
    </row>
    <row r="89" spans="1:4" ht="30.75" customHeight="1" x14ac:dyDescent="0.25">
      <c r="A89" s="161" t="s">
        <v>67</v>
      </c>
      <c r="B89" s="162"/>
      <c r="C89" s="162"/>
      <c r="D89" s="163"/>
    </row>
    <row r="90" spans="1:4" ht="15.75" x14ac:dyDescent="0.25">
      <c r="A90" s="50">
        <v>8</v>
      </c>
      <c r="B90" s="61" t="s">
        <v>8</v>
      </c>
      <c r="C90" s="65"/>
      <c r="D90" s="50" t="s">
        <v>0</v>
      </c>
    </row>
    <row r="91" spans="1:4" ht="15" customHeight="1" x14ac:dyDescent="0.25">
      <c r="A91" s="167"/>
      <c r="B91" s="81" t="s">
        <v>7</v>
      </c>
      <c r="C91" s="50" t="s">
        <v>13</v>
      </c>
      <c r="D91" s="87"/>
    </row>
    <row r="92" spans="1:4" ht="29.25" customHeight="1" x14ac:dyDescent="0.25">
      <c r="A92" s="168"/>
      <c r="B92" s="81" t="s">
        <v>6</v>
      </c>
      <c r="C92" s="50" t="s">
        <v>13</v>
      </c>
      <c r="D92" s="50" t="s">
        <v>0</v>
      </c>
    </row>
    <row r="93" spans="1:4" ht="64.5" customHeight="1" x14ac:dyDescent="0.25">
      <c r="A93" s="168"/>
      <c r="B93" s="81" t="s">
        <v>5</v>
      </c>
      <c r="C93" s="60" t="s">
        <v>149</v>
      </c>
      <c r="D93" s="50" t="s">
        <v>4</v>
      </c>
    </row>
    <row r="94" spans="1:4" ht="48" customHeight="1" x14ac:dyDescent="0.25">
      <c r="A94" s="168"/>
      <c r="B94" s="81" t="s">
        <v>101</v>
      </c>
      <c r="C94" s="60" t="s">
        <v>150</v>
      </c>
      <c r="D94" s="50" t="s">
        <v>4</v>
      </c>
    </row>
    <row r="95" spans="1:4" ht="172.5" customHeight="1" x14ac:dyDescent="0.25">
      <c r="A95" s="127" t="s">
        <v>188</v>
      </c>
      <c r="B95" s="128"/>
      <c r="C95" s="128"/>
      <c r="D95" s="129"/>
    </row>
    <row r="96" spans="1:4" ht="66" customHeight="1" x14ac:dyDescent="0.25">
      <c r="A96" s="50">
        <v>9</v>
      </c>
      <c r="B96" s="61" t="s">
        <v>2</v>
      </c>
      <c r="C96" s="57" t="s">
        <v>196</v>
      </c>
      <c r="D96" s="88"/>
    </row>
    <row r="97" spans="1:4" ht="30.75" customHeight="1" x14ac:dyDescent="0.25">
      <c r="A97" s="106" t="s">
        <v>194</v>
      </c>
      <c r="B97" s="107"/>
      <c r="C97" s="107"/>
      <c r="D97" s="108"/>
    </row>
    <row r="98" spans="1:4" ht="15.75" x14ac:dyDescent="0.25">
      <c r="A98" s="50">
        <v>10</v>
      </c>
      <c r="B98" s="75" t="s">
        <v>1</v>
      </c>
      <c r="C98" s="91">
        <v>0.16</v>
      </c>
      <c r="D98" s="50" t="s">
        <v>0</v>
      </c>
    </row>
    <row r="99" spans="1:4" ht="15.75" customHeight="1" x14ac:dyDescent="0.25">
      <c r="A99" s="130" t="s">
        <v>195</v>
      </c>
      <c r="B99" s="131"/>
      <c r="C99" s="131"/>
      <c r="D99" s="132"/>
    </row>
    <row r="100" spans="1:4" ht="15.75" x14ac:dyDescent="0.25">
      <c r="A100" s="59">
        <v>11</v>
      </c>
      <c r="B100" s="134" t="s">
        <v>221</v>
      </c>
      <c r="C100" s="135"/>
      <c r="D100" s="136"/>
    </row>
    <row r="101" spans="1:4" ht="30" customHeight="1" x14ac:dyDescent="0.25">
      <c r="A101" s="133"/>
      <c r="B101" s="126" t="s">
        <v>191</v>
      </c>
      <c r="C101" s="126"/>
      <c r="D101" s="126"/>
    </row>
    <row r="102" spans="1:4" ht="359.25" customHeight="1" x14ac:dyDescent="0.25">
      <c r="A102" s="133"/>
      <c r="B102" s="126" t="s">
        <v>184</v>
      </c>
      <c r="C102" s="126"/>
      <c r="D102" s="126"/>
    </row>
    <row r="103" spans="1:4" ht="65.25" customHeight="1" x14ac:dyDescent="0.25">
      <c r="A103" s="126" t="s">
        <v>187</v>
      </c>
      <c r="B103" s="126"/>
      <c r="C103" s="126"/>
      <c r="D103" s="126"/>
    </row>
  </sheetData>
  <mergeCells count="31">
    <mergeCell ref="A103:D103"/>
    <mergeCell ref="A99:D99"/>
    <mergeCell ref="A101:A102"/>
    <mergeCell ref="B101:D101"/>
    <mergeCell ref="B102:D102"/>
    <mergeCell ref="B100:D100"/>
    <mergeCell ref="A1:D1"/>
    <mergeCell ref="A2:D2"/>
    <mergeCell ref="A3:D3"/>
    <mergeCell ref="A11:A14"/>
    <mergeCell ref="A16:A19"/>
    <mergeCell ref="A97:D97"/>
    <mergeCell ref="A95:D95"/>
    <mergeCell ref="A50:D50"/>
    <mergeCell ref="A52:A58"/>
    <mergeCell ref="A59:D59"/>
    <mergeCell ref="A89:D89"/>
    <mergeCell ref="A91:A94"/>
    <mergeCell ref="A82:D82"/>
    <mergeCell ref="A84:A88"/>
    <mergeCell ref="A21:A25"/>
    <mergeCell ref="A32:A36"/>
    <mergeCell ref="A38:A39"/>
    <mergeCell ref="A41:A42"/>
    <mergeCell ref="A43:D43"/>
    <mergeCell ref="A45:A49"/>
    <mergeCell ref="A26:D26"/>
    <mergeCell ref="A28:A30"/>
    <mergeCell ref="A77:A81"/>
    <mergeCell ref="A61:A75"/>
    <mergeCell ref="A76:D76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view="pageBreakPreview" topLeftCell="A73" zoomScale="110" zoomScaleNormal="110" zoomScaleSheetLayoutView="110" workbookViewId="0">
      <selection activeCell="A77" sqref="A77:D77"/>
    </sheetView>
  </sheetViews>
  <sheetFormatPr defaultRowHeight="15" x14ac:dyDescent="0.25"/>
  <cols>
    <col min="1" max="1" width="6.42578125" style="9" customWidth="1"/>
    <col min="2" max="2" width="39.140625" style="9" customWidth="1"/>
    <col min="3" max="3" width="29.7109375" style="10" customWidth="1"/>
    <col min="4" max="4" width="16.5703125" style="9" customWidth="1"/>
  </cols>
  <sheetData>
    <row r="1" spans="1:4" ht="18.75" x14ac:dyDescent="0.25">
      <c r="A1" s="170" t="s">
        <v>151</v>
      </c>
      <c r="B1" s="170"/>
      <c r="C1" s="170"/>
      <c r="D1" s="170"/>
    </row>
    <row r="2" spans="1:4" ht="18.75" x14ac:dyDescent="0.25">
      <c r="A2" s="171" t="s">
        <v>174</v>
      </c>
      <c r="B2" s="171"/>
      <c r="C2" s="171"/>
      <c r="D2" s="171"/>
    </row>
    <row r="3" spans="1:4" ht="15.75" x14ac:dyDescent="0.25">
      <c r="A3" s="172" t="s">
        <v>120</v>
      </c>
      <c r="B3" s="172"/>
      <c r="C3" s="172"/>
      <c r="D3" s="172"/>
    </row>
    <row r="4" spans="1:4" ht="15.75" x14ac:dyDescent="0.25">
      <c r="A4" s="62"/>
      <c r="B4" s="63"/>
      <c r="C4" s="64"/>
      <c r="D4" s="63"/>
    </row>
    <row r="5" spans="1:4" ht="11.25" customHeight="1" x14ac:dyDescent="0.25">
      <c r="A5" s="50" t="s">
        <v>36</v>
      </c>
      <c r="B5" s="65" t="s">
        <v>35</v>
      </c>
      <c r="C5" s="65" t="s">
        <v>34</v>
      </c>
      <c r="D5" s="65" t="s">
        <v>33</v>
      </c>
    </row>
    <row r="6" spans="1:4" ht="32.25" customHeight="1" x14ac:dyDescent="0.25">
      <c r="A6" s="50">
        <v>1</v>
      </c>
      <c r="B6" s="65" t="s">
        <v>32</v>
      </c>
      <c r="C6" s="50" t="s">
        <v>121</v>
      </c>
      <c r="D6" s="50" t="s">
        <v>31</v>
      </c>
    </row>
    <row r="7" spans="1:4" ht="30" x14ac:dyDescent="0.25">
      <c r="A7" s="66" t="s">
        <v>30</v>
      </c>
      <c r="B7" s="65" t="s">
        <v>29</v>
      </c>
      <c r="C7" s="51" t="s">
        <v>175</v>
      </c>
      <c r="D7" s="65"/>
    </row>
    <row r="8" spans="1:4" ht="15.75" x14ac:dyDescent="0.25">
      <c r="A8" s="66" t="s">
        <v>28</v>
      </c>
      <c r="B8" s="65" t="s">
        <v>27</v>
      </c>
      <c r="C8" s="60">
        <v>134</v>
      </c>
      <c r="D8" s="65"/>
    </row>
    <row r="9" spans="1:4" ht="19.5" customHeight="1" x14ac:dyDescent="0.25">
      <c r="A9" s="66" t="s">
        <v>26</v>
      </c>
      <c r="B9" s="65" t="s">
        <v>25</v>
      </c>
      <c r="C9" s="60">
        <v>4.4000000000000004</v>
      </c>
      <c r="D9" s="65"/>
    </row>
    <row r="10" spans="1:4" ht="47.25" x14ac:dyDescent="0.25">
      <c r="A10" s="66" t="s">
        <v>24</v>
      </c>
      <c r="B10" s="65" t="s">
        <v>123</v>
      </c>
      <c r="C10" s="67">
        <f>SUM(C11:C14)</f>
        <v>47137</v>
      </c>
      <c r="D10" s="65"/>
    </row>
    <row r="11" spans="1:4" ht="47.25" customHeight="1" x14ac:dyDescent="0.25">
      <c r="A11" s="164"/>
      <c r="B11" s="68" t="s">
        <v>38</v>
      </c>
      <c r="C11" s="60">
        <v>3657</v>
      </c>
      <c r="D11" s="65"/>
    </row>
    <row r="12" spans="1:4" ht="15.75" x14ac:dyDescent="0.25">
      <c r="A12" s="165"/>
      <c r="B12" s="68" t="s">
        <v>39</v>
      </c>
      <c r="C12" s="60">
        <v>6721</v>
      </c>
      <c r="D12" s="65"/>
    </row>
    <row r="13" spans="1:4" ht="15.75" x14ac:dyDescent="0.25">
      <c r="A13" s="165"/>
      <c r="B13" s="68" t="s">
        <v>40</v>
      </c>
      <c r="C13" s="60">
        <v>1714</v>
      </c>
      <c r="D13" s="65"/>
    </row>
    <row r="14" spans="1:4" ht="15.75" x14ac:dyDescent="0.25">
      <c r="A14" s="166"/>
      <c r="B14" s="68" t="s">
        <v>41</v>
      </c>
      <c r="C14" s="60">
        <v>35045</v>
      </c>
      <c r="D14" s="65"/>
    </row>
    <row r="15" spans="1:4" ht="34.5" x14ac:dyDescent="0.25">
      <c r="A15" s="66" t="s">
        <v>23</v>
      </c>
      <c r="B15" s="65" t="s">
        <v>22</v>
      </c>
      <c r="C15" s="67">
        <f>SUM(C16:C19)</f>
        <v>6544.6900000000005</v>
      </c>
      <c r="D15" s="65"/>
    </row>
    <row r="16" spans="1:4" ht="15.75" x14ac:dyDescent="0.25">
      <c r="A16" s="164"/>
      <c r="B16" s="68" t="s">
        <v>38</v>
      </c>
      <c r="C16" s="60">
        <v>64.42</v>
      </c>
      <c r="D16" s="65"/>
    </row>
    <row r="17" spans="1:4" ht="15.75" x14ac:dyDescent="0.25">
      <c r="A17" s="165"/>
      <c r="B17" s="68" t="s">
        <v>39</v>
      </c>
      <c r="C17" s="60">
        <v>786.78</v>
      </c>
      <c r="D17" s="65"/>
    </row>
    <row r="18" spans="1:4" ht="15.75" x14ac:dyDescent="0.25">
      <c r="A18" s="165"/>
      <c r="B18" s="68" t="s">
        <v>40</v>
      </c>
      <c r="C18" s="60">
        <v>364.93</v>
      </c>
      <c r="D18" s="65"/>
    </row>
    <row r="19" spans="1:4" ht="15.75" x14ac:dyDescent="0.25">
      <c r="A19" s="166"/>
      <c r="B19" s="68" t="s">
        <v>41</v>
      </c>
      <c r="C19" s="60">
        <v>5328.56</v>
      </c>
      <c r="D19" s="65"/>
    </row>
    <row r="20" spans="1:4" ht="47.25" x14ac:dyDescent="0.25">
      <c r="A20" s="66" t="s">
        <v>90</v>
      </c>
      <c r="B20" s="65" t="s">
        <v>124</v>
      </c>
      <c r="C20" s="69">
        <v>1.3</v>
      </c>
      <c r="D20" s="65"/>
    </row>
    <row r="21" spans="1:4" ht="29.25" customHeight="1" x14ac:dyDescent="0.25">
      <c r="A21" s="164"/>
      <c r="B21" s="70" t="s">
        <v>44</v>
      </c>
      <c r="C21" s="71">
        <v>1.6</v>
      </c>
      <c r="D21" s="65"/>
    </row>
    <row r="22" spans="1:4" ht="18.75" customHeight="1" x14ac:dyDescent="0.25">
      <c r="A22" s="165"/>
      <c r="B22" s="70" t="s">
        <v>45</v>
      </c>
      <c r="C22" s="71">
        <v>1</v>
      </c>
      <c r="D22" s="65"/>
    </row>
    <row r="23" spans="1:4" ht="15.75" customHeight="1" x14ac:dyDescent="0.25">
      <c r="A23" s="165"/>
      <c r="B23" s="70" t="s">
        <v>46</v>
      </c>
      <c r="C23" s="50">
        <v>1.7</v>
      </c>
      <c r="D23" s="65"/>
    </row>
    <row r="24" spans="1:4" ht="15.75" customHeight="1" x14ac:dyDescent="0.25">
      <c r="A24" s="165"/>
      <c r="B24" s="70" t="s">
        <v>47</v>
      </c>
      <c r="C24" s="50">
        <v>3.4</v>
      </c>
      <c r="D24" s="65"/>
    </row>
    <row r="25" spans="1:4" ht="15.75" customHeight="1" x14ac:dyDescent="0.25">
      <c r="A25" s="165"/>
      <c r="B25" s="70" t="s">
        <v>176</v>
      </c>
      <c r="C25" s="50">
        <v>2.9</v>
      </c>
      <c r="D25" s="90"/>
    </row>
    <row r="26" spans="1:4" ht="15.75" customHeight="1" x14ac:dyDescent="0.25">
      <c r="A26" s="166"/>
      <c r="B26" s="70" t="s">
        <v>177</v>
      </c>
      <c r="C26" s="50">
        <v>1.3</v>
      </c>
      <c r="D26" s="90"/>
    </row>
    <row r="27" spans="1:4" ht="31.5" customHeight="1" x14ac:dyDescent="0.25">
      <c r="A27" s="155" t="s">
        <v>66</v>
      </c>
      <c r="B27" s="156"/>
      <c r="C27" s="156"/>
      <c r="D27" s="157"/>
    </row>
    <row r="28" spans="1:4" ht="15.75" customHeight="1" x14ac:dyDescent="0.25">
      <c r="A28" s="50">
        <v>2</v>
      </c>
      <c r="B28" s="65" t="s">
        <v>21</v>
      </c>
      <c r="C28" s="50"/>
      <c r="D28" s="50" t="s">
        <v>0</v>
      </c>
    </row>
    <row r="29" spans="1:4" ht="15.75" customHeight="1" x14ac:dyDescent="0.25">
      <c r="A29" s="152"/>
      <c r="B29" s="68" t="s">
        <v>42</v>
      </c>
      <c r="C29" s="48">
        <v>55</v>
      </c>
      <c r="D29" s="65"/>
    </row>
    <row r="30" spans="1:4" ht="15.75" customHeight="1" x14ac:dyDescent="0.25">
      <c r="A30" s="153"/>
      <c r="B30" s="68" t="s">
        <v>152</v>
      </c>
      <c r="C30" s="48">
        <v>32.797899999999998</v>
      </c>
      <c r="D30" s="72"/>
    </row>
    <row r="31" spans="1:4" ht="15.75" customHeight="1" x14ac:dyDescent="0.25">
      <c r="A31" s="154"/>
      <c r="B31" s="68" t="s">
        <v>43</v>
      </c>
      <c r="C31" s="73">
        <f>C30/C29</f>
        <v>0.59632545454545449</v>
      </c>
      <c r="D31" s="74"/>
    </row>
    <row r="32" spans="1:4" ht="15.75" customHeight="1" x14ac:dyDescent="0.25">
      <c r="A32" s="66" t="s">
        <v>20</v>
      </c>
      <c r="B32" s="75" t="s">
        <v>64</v>
      </c>
      <c r="C32" s="49">
        <f>SUM(C33:C37)</f>
        <v>32.797899999999998</v>
      </c>
      <c r="D32" s="65"/>
    </row>
    <row r="33" spans="1:4" ht="15.75" customHeight="1" x14ac:dyDescent="0.25">
      <c r="A33" s="152"/>
      <c r="B33" s="68" t="s">
        <v>44</v>
      </c>
      <c r="C33" s="48">
        <v>4.5999999999999999E-2</v>
      </c>
      <c r="D33" s="65"/>
    </row>
    <row r="34" spans="1:4" ht="30.75" customHeight="1" x14ac:dyDescent="0.25">
      <c r="A34" s="153"/>
      <c r="B34" s="68" t="s">
        <v>45</v>
      </c>
      <c r="C34" s="48">
        <v>26.213899999999999</v>
      </c>
      <c r="D34" s="65"/>
    </row>
    <row r="35" spans="1:4" ht="15.75" x14ac:dyDescent="0.25">
      <c r="A35" s="153"/>
      <c r="B35" s="68" t="s">
        <v>46</v>
      </c>
      <c r="C35" s="48">
        <v>6.5380000000000003</v>
      </c>
      <c r="D35" s="65"/>
    </row>
    <row r="36" spans="1:4" ht="15.75" x14ac:dyDescent="0.25">
      <c r="A36" s="153"/>
      <c r="B36" s="68" t="s">
        <v>47</v>
      </c>
      <c r="C36" s="77"/>
      <c r="D36" s="65"/>
    </row>
    <row r="37" spans="1:4" ht="15.75" x14ac:dyDescent="0.25">
      <c r="A37" s="154"/>
      <c r="B37" s="68" t="s">
        <v>103</v>
      </c>
      <c r="C37" s="77"/>
      <c r="D37" s="65"/>
    </row>
    <row r="38" spans="1:4" ht="34.5" x14ac:dyDescent="0.25">
      <c r="A38" s="66" t="s">
        <v>18</v>
      </c>
      <c r="B38" s="75" t="s">
        <v>17</v>
      </c>
      <c r="C38" s="78"/>
      <c r="D38" s="65"/>
    </row>
    <row r="39" spans="1:4" ht="15.75" x14ac:dyDescent="0.25">
      <c r="A39" s="152"/>
      <c r="B39" s="68" t="s">
        <v>42</v>
      </c>
      <c r="C39" s="48">
        <v>55</v>
      </c>
      <c r="D39" s="65"/>
    </row>
    <row r="40" spans="1:4" ht="23.25" customHeight="1" x14ac:dyDescent="0.25">
      <c r="A40" s="154"/>
      <c r="B40" s="68" t="s">
        <v>49</v>
      </c>
      <c r="C40" s="48">
        <f>C32</f>
        <v>32.797899999999998</v>
      </c>
      <c r="D40" s="65"/>
    </row>
    <row r="41" spans="1:4" ht="31.5" x14ac:dyDescent="0.25">
      <c r="A41" s="66" t="s">
        <v>16</v>
      </c>
      <c r="B41" s="61" t="s">
        <v>125</v>
      </c>
      <c r="C41" s="72"/>
      <c r="D41" s="65"/>
    </row>
    <row r="42" spans="1:4" ht="15.75" x14ac:dyDescent="0.25">
      <c r="A42" s="152"/>
      <c r="B42" s="68" t="s">
        <v>42</v>
      </c>
      <c r="C42" s="79">
        <v>0</v>
      </c>
      <c r="D42" s="65"/>
    </row>
    <row r="43" spans="1:4" ht="15.75" x14ac:dyDescent="0.25">
      <c r="A43" s="154"/>
      <c r="B43" s="68" t="s">
        <v>49</v>
      </c>
      <c r="C43" s="60">
        <v>0</v>
      </c>
      <c r="D43" s="65"/>
    </row>
    <row r="44" spans="1:4" ht="15.75" x14ac:dyDescent="0.25">
      <c r="A44" s="161" t="s">
        <v>63</v>
      </c>
      <c r="B44" s="162"/>
      <c r="C44" s="162"/>
      <c r="D44" s="163"/>
    </row>
    <row r="45" spans="1:4" ht="15.75" customHeight="1" x14ac:dyDescent="0.25">
      <c r="A45" s="50">
        <v>3</v>
      </c>
      <c r="B45" s="75" t="s">
        <v>14</v>
      </c>
      <c r="C45" s="60" t="s">
        <v>153</v>
      </c>
      <c r="D45" s="50" t="s">
        <v>0</v>
      </c>
    </row>
    <row r="46" spans="1:4" ht="15.75" x14ac:dyDescent="0.25">
      <c r="A46" s="152"/>
      <c r="B46" s="68" t="s">
        <v>50</v>
      </c>
      <c r="C46" s="67" t="s">
        <v>178</v>
      </c>
      <c r="D46" s="65"/>
    </row>
    <row r="47" spans="1:4" ht="15.75" x14ac:dyDescent="0.25">
      <c r="A47" s="153"/>
      <c r="B47" s="89" t="s">
        <v>51</v>
      </c>
      <c r="C47" s="67" t="s">
        <v>178</v>
      </c>
      <c r="D47" s="65"/>
    </row>
    <row r="48" spans="1:4" ht="15.75" customHeight="1" x14ac:dyDescent="0.25">
      <c r="A48" s="153"/>
      <c r="B48" s="68" t="s">
        <v>91</v>
      </c>
      <c r="C48" s="60" t="s">
        <v>57</v>
      </c>
      <c r="D48" s="65"/>
    </row>
    <row r="49" spans="1:4" ht="15.75" x14ac:dyDescent="0.25">
      <c r="A49" s="153"/>
      <c r="B49" s="68" t="s">
        <v>52</v>
      </c>
      <c r="C49" s="80" t="s">
        <v>179</v>
      </c>
      <c r="D49" s="65"/>
    </row>
    <row r="50" spans="1:4" ht="15.75" customHeight="1" x14ac:dyDescent="0.25">
      <c r="A50" s="154"/>
      <c r="B50" s="68" t="s">
        <v>126</v>
      </c>
      <c r="C50" s="80" t="s">
        <v>173</v>
      </c>
      <c r="D50" s="65"/>
    </row>
    <row r="51" spans="1:4" ht="48.75" customHeight="1" x14ac:dyDescent="0.25">
      <c r="A51" s="123" t="s">
        <v>263</v>
      </c>
      <c r="B51" s="124"/>
      <c r="C51" s="124"/>
      <c r="D51" s="125"/>
    </row>
    <row r="52" spans="1:4" ht="15.75" customHeight="1" x14ac:dyDescent="0.25">
      <c r="A52" s="50">
        <v>4</v>
      </c>
      <c r="B52" s="61" t="s">
        <v>127</v>
      </c>
      <c r="C52" s="50"/>
      <c r="D52" s="50" t="s">
        <v>0</v>
      </c>
    </row>
    <row r="53" spans="1:4" ht="15.75" customHeight="1" x14ac:dyDescent="0.25">
      <c r="A53" s="152"/>
      <c r="B53" s="68" t="s">
        <v>53</v>
      </c>
      <c r="C53" s="67" t="s">
        <v>254</v>
      </c>
      <c r="D53" s="65"/>
    </row>
    <row r="54" spans="1:4" ht="47.25" customHeight="1" x14ac:dyDescent="0.25">
      <c r="A54" s="153"/>
      <c r="B54" s="68" t="s">
        <v>54</v>
      </c>
      <c r="C54" s="60" t="s">
        <v>128</v>
      </c>
      <c r="D54" s="65"/>
    </row>
    <row r="55" spans="1:4" ht="15.75" customHeight="1" x14ac:dyDescent="0.25">
      <c r="A55" s="153"/>
      <c r="B55" s="70" t="s">
        <v>74</v>
      </c>
      <c r="C55" s="50" t="s">
        <v>128</v>
      </c>
      <c r="D55" s="65"/>
    </row>
    <row r="56" spans="1:4" ht="15.75" x14ac:dyDescent="0.25">
      <c r="A56" s="153"/>
      <c r="B56" s="70" t="s">
        <v>75</v>
      </c>
      <c r="C56" s="50" t="s">
        <v>128</v>
      </c>
      <c r="D56" s="65"/>
    </row>
    <row r="57" spans="1:4" ht="16.5" customHeight="1" x14ac:dyDescent="0.25">
      <c r="A57" s="153"/>
      <c r="B57" s="70" t="s">
        <v>76</v>
      </c>
      <c r="C57" s="50" t="s">
        <v>255</v>
      </c>
      <c r="D57" s="65"/>
    </row>
    <row r="58" spans="1:4" ht="29.25" customHeight="1" x14ac:dyDescent="0.25">
      <c r="A58" s="153"/>
      <c r="B58" s="68" t="s">
        <v>55</v>
      </c>
      <c r="C58" s="60" t="s">
        <v>128</v>
      </c>
      <c r="D58" s="65"/>
    </row>
    <row r="59" spans="1:4" ht="31.5" x14ac:dyDescent="0.25">
      <c r="A59" s="154"/>
      <c r="B59" s="68" t="s">
        <v>56</v>
      </c>
      <c r="C59" s="60" t="s">
        <v>256</v>
      </c>
      <c r="D59" s="65"/>
    </row>
    <row r="60" spans="1:4" ht="23.25" customHeight="1" x14ac:dyDescent="0.25">
      <c r="A60" s="100" t="s">
        <v>65</v>
      </c>
      <c r="B60" s="101"/>
      <c r="C60" s="101"/>
      <c r="D60" s="102"/>
    </row>
    <row r="61" spans="1:4" ht="68.25" customHeight="1" x14ac:dyDescent="0.25">
      <c r="A61" s="50">
        <v>5</v>
      </c>
      <c r="B61" s="75" t="s">
        <v>12</v>
      </c>
      <c r="C61" s="50" t="s">
        <v>130</v>
      </c>
      <c r="D61" s="50" t="s">
        <v>0</v>
      </c>
    </row>
    <row r="62" spans="1:4" ht="54" customHeight="1" x14ac:dyDescent="0.25">
      <c r="A62" s="158"/>
      <c r="B62" s="81" t="s">
        <v>11</v>
      </c>
      <c r="C62" s="82">
        <f>C63+C68+C69+C70+C74+C75+C76</f>
        <v>11361</v>
      </c>
      <c r="D62" s="65"/>
    </row>
    <row r="63" spans="1:4" ht="47.25" customHeight="1" x14ac:dyDescent="0.25">
      <c r="A63" s="159"/>
      <c r="B63" s="83" t="s">
        <v>131</v>
      </c>
      <c r="C63" s="60">
        <f>C64+C65+C66+C67</f>
        <v>1551</v>
      </c>
      <c r="D63" s="65"/>
    </row>
    <row r="64" spans="1:4" ht="33" customHeight="1" x14ac:dyDescent="0.25">
      <c r="A64" s="159"/>
      <c r="B64" s="81" t="s">
        <v>132</v>
      </c>
      <c r="C64" s="78"/>
      <c r="D64" s="65"/>
    </row>
    <row r="65" spans="1:4" ht="60.75" customHeight="1" x14ac:dyDescent="0.25">
      <c r="A65" s="159"/>
      <c r="B65" s="81" t="s">
        <v>133</v>
      </c>
      <c r="C65" s="50">
        <f>147+233</f>
        <v>380</v>
      </c>
      <c r="D65" s="65"/>
    </row>
    <row r="66" spans="1:4" ht="51.75" customHeight="1" x14ac:dyDescent="0.25">
      <c r="A66" s="159"/>
      <c r="B66" s="81" t="s">
        <v>134</v>
      </c>
      <c r="C66" s="78"/>
      <c r="D66" s="65"/>
    </row>
    <row r="67" spans="1:4" ht="47.25" customHeight="1" x14ac:dyDescent="0.25">
      <c r="A67" s="159"/>
      <c r="B67" s="81" t="s">
        <v>135</v>
      </c>
      <c r="C67" s="50">
        <f>521+650</f>
        <v>1171</v>
      </c>
      <c r="D67" s="65"/>
    </row>
    <row r="68" spans="1:4" ht="74.25" customHeight="1" x14ac:dyDescent="0.25">
      <c r="A68" s="159"/>
      <c r="B68" s="83" t="s">
        <v>10</v>
      </c>
      <c r="C68" s="60">
        <v>0</v>
      </c>
      <c r="D68" s="65"/>
    </row>
    <row r="69" spans="1:4" ht="69.75" customHeight="1" x14ac:dyDescent="0.25">
      <c r="A69" s="159"/>
      <c r="B69" s="81" t="s">
        <v>61</v>
      </c>
      <c r="C69" s="50">
        <f>45+342</f>
        <v>387</v>
      </c>
      <c r="D69" s="81"/>
    </row>
    <row r="70" spans="1:4" ht="51" customHeight="1" x14ac:dyDescent="0.25">
      <c r="A70" s="159"/>
      <c r="B70" s="81" t="s">
        <v>9</v>
      </c>
      <c r="C70" s="79">
        <f>C71+C72+C73</f>
        <v>9035</v>
      </c>
      <c r="D70" s="81"/>
    </row>
    <row r="71" spans="1:4" ht="51.75" customHeight="1" x14ac:dyDescent="0.25">
      <c r="A71" s="159"/>
      <c r="B71" s="61" t="s">
        <v>136</v>
      </c>
      <c r="C71" s="93">
        <f>148+167+4511+383+3826</f>
        <v>9035</v>
      </c>
      <c r="D71" s="61"/>
    </row>
    <row r="72" spans="1:4" ht="63" customHeight="1" x14ac:dyDescent="0.25">
      <c r="A72" s="159"/>
      <c r="B72" s="81" t="s">
        <v>137</v>
      </c>
      <c r="C72" s="79">
        <v>0</v>
      </c>
      <c r="D72" s="81"/>
    </row>
    <row r="73" spans="1:4" ht="93" customHeight="1" x14ac:dyDescent="0.25">
      <c r="A73" s="159"/>
      <c r="B73" s="81" t="s">
        <v>138</v>
      </c>
      <c r="C73" s="94">
        <v>0</v>
      </c>
      <c r="D73" s="81"/>
    </row>
    <row r="74" spans="1:4" ht="58.5" customHeight="1" x14ac:dyDescent="0.25">
      <c r="A74" s="159"/>
      <c r="B74" s="81" t="s">
        <v>139</v>
      </c>
      <c r="C74" s="50">
        <v>383</v>
      </c>
      <c r="D74" s="81"/>
    </row>
    <row r="75" spans="1:4" ht="29.25" customHeight="1" x14ac:dyDescent="0.25">
      <c r="A75" s="159"/>
      <c r="B75" s="81" t="s">
        <v>140</v>
      </c>
      <c r="C75" s="60">
        <v>0</v>
      </c>
      <c r="D75" s="81"/>
    </row>
    <row r="76" spans="1:4" ht="91.5" customHeight="1" x14ac:dyDescent="0.25">
      <c r="A76" s="160"/>
      <c r="B76" s="58" t="s">
        <v>262</v>
      </c>
      <c r="C76" s="24">
        <v>5</v>
      </c>
      <c r="D76" s="95"/>
    </row>
    <row r="77" spans="1:4" ht="132.75" customHeight="1" x14ac:dyDescent="0.25">
      <c r="A77" s="161" t="s">
        <v>274</v>
      </c>
      <c r="B77" s="162"/>
      <c r="C77" s="162"/>
      <c r="D77" s="163"/>
    </row>
    <row r="78" spans="1:4" ht="29.25" customHeight="1" x14ac:dyDescent="0.25">
      <c r="A78" s="153"/>
      <c r="B78" s="81" t="s">
        <v>141</v>
      </c>
      <c r="C78" s="51">
        <v>194.81</v>
      </c>
      <c r="D78" s="81"/>
    </row>
    <row r="79" spans="1:4" ht="29.25" customHeight="1" x14ac:dyDescent="0.25">
      <c r="A79" s="153"/>
      <c r="B79" s="81" t="s">
        <v>142</v>
      </c>
      <c r="C79" s="85" t="s">
        <v>257</v>
      </c>
      <c r="D79" s="81"/>
    </row>
    <row r="80" spans="1:4" ht="43.5" customHeight="1" x14ac:dyDescent="0.25">
      <c r="A80" s="153"/>
      <c r="B80" s="81" t="s">
        <v>100</v>
      </c>
      <c r="C80" s="85" t="s">
        <v>242</v>
      </c>
      <c r="D80" s="81"/>
    </row>
    <row r="81" spans="1:4" ht="31.5" customHeight="1" x14ac:dyDescent="0.25">
      <c r="A81" s="153"/>
      <c r="B81" s="81" t="s">
        <v>212</v>
      </c>
      <c r="C81" s="51" t="s">
        <v>258</v>
      </c>
      <c r="D81" s="81"/>
    </row>
    <row r="82" spans="1:4" ht="27.75" customHeight="1" x14ac:dyDescent="0.25">
      <c r="A82" s="154"/>
      <c r="B82" s="81" t="s">
        <v>59</v>
      </c>
      <c r="C82" s="51" t="s">
        <v>128</v>
      </c>
      <c r="D82" s="81"/>
    </row>
    <row r="83" spans="1:4" ht="27" customHeight="1" x14ac:dyDescent="0.25">
      <c r="A83" s="161" t="s">
        <v>143</v>
      </c>
      <c r="B83" s="162"/>
      <c r="C83" s="162"/>
      <c r="D83" s="163"/>
    </row>
    <row r="84" spans="1:4" ht="28.5" customHeight="1" x14ac:dyDescent="0.25">
      <c r="A84" s="50">
        <v>7</v>
      </c>
      <c r="B84" s="61" t="s">
        <v>69</v>
      </c>
      <c r="C84" s="60" t="s">
        <v>13</v>
      </c>
      <c r="D84" s="50" t="s">
        <v>0</v>
      </c>
    </row>
    <row r="85" spans="1:4" ht="27" customHeight="1" x14ac:dyDescent="0.25">
      <c r="A85" s="167"/>
      <c r="B85" s="81" t="s">
        <v>144</v>
      </c>
      <c r="C85" s="60" t="s">
        <v>13</v>
      </c>
      <c r="D85" s="86"/>
    </row>
    <row r="86" spans="1:4" ht="33" customHeight="1" x14ac:dyDescent="0.25">
      <c r="A86" s="168"/>
      <c r="B86" s="81" t="s">
        <v>145</v>
      </c>
      <c r="C86" s="60" t="s">
        <v>13</v>
      </c>
      <c r="D86" s="86"/>
    </row>
    <row r="87" spans="1:4" ht="22.5" customHeight="1" x14ac:dyDescent="0.25">
      <c r="A87" s="168"/>
      <c r="B87" s="81" t="s">
        <v>146</v>
      </c>
      <c r="C87" s="60" t="s">
        <v>13</v>
      </c>
      <c r="D87" s="86"/>
    </row>
    <row r="88" spans="1:4" ht="18" customHeight="1" x14ac:dyDescent="0.25">
      <c r="A88" s="168"/>
      <c r="B88" s="81" t="s">
        <v>147</v>
      </c>
      <c r="C88" s="60" t="s">
        <v>13</v>
      </c>
      <c r="D88" s="86"/>
    </row>
    <row r="89" spans="1:4" ht="30.75" customHeight="1" x14ac:dyDescent="0.25">
      <c r="A89" s="169"/>
      <c r="B89" s="81" t="s">
        <v>148</v>
      </c>
      <c r="C89" s="60" t="s">
        <v>13</v>
      </c>
      <c r="D89" s="86"/>
    </row>
    <row r="90" spans="1:4" ht="30.75" customHeight="1" x14ac:dyDescent="0.25">
      <c r="A90" s="161" t="s">
        <v>67</v>
      </c>
      <c r="B90" s="162"/>
      <c r="C90" s="162"/>
      <c r="D90" s="163"/>
    </row>
    <row r="91" spans="1:4" ht="15.75" x14ac:dyDescent="0.25">
      <c r="A91" s="50">
        <v>8</v>
      </c>
      <c r="B91" s="61" t="s">
        <v>8</v>
      </c>
      <c r="C91" s="65"/>
      <c r="D91" s="50" t="s">
        <v>0</v>
      </c>
    </row>
    <row r="92" spans="1:4" ht="15" customHeight="1" x14ac:dyDescent="0.25">
      <c r="A92" s="167"/>
      <c r="B92" s="81" t="s">
        <v>7</v>
      </c>
      <c r="C92" s="50" t="s">
        <v>13</v>
      </c>
      <c r="D92" s="87"/>
    </row>
    <row r="93" spans="1:4" ht="29.25" customHeight="1" x14ac:dyDescent="0.25">
      <c r="A93" s="168"/>
      <c r="B93" s="81" t="s">
        <v>6</v>
      </c>
      <c r="C93" s="50" t="s">
        <v>13</v>
      </c>
      <c r="D93" s="50" t="s">
        <v>0</v>
      </c>
    </row>
    <row r="94" spans="1:4" ht="64.5" customHeight="1" x14ac:dyDescent="0.25">
      <c r="A94" s="168"/>
      <c r="B94" s="81" t="s">
        <v>5</v>
      </c>
      <c r="C94" s="60" t="s">
        <v>149</v>
      </c>
      <c r="D94" s="50" t="s">
        <v>4</v>
      </c>
    </row>
    <row r="95" spans="1:4" ht="48" customHeight="1" x14ac:dyDescent="0.25">
      <c r="A95" s="168"/>
      <c r="B95" s="81" t="s">
        <v>101</v>
      </c>
      <c r="C95" s="60" t="s">
        <v>150</v>
      </c>
      <c r="D95" s="50" t="s">
        <v>4</v>
      </c>
    </row>
    <row r="96" spans="1:4" ht="157.5" customHeight="1" x14ac:dyDescent="0.25">
      <c r="A96" s="127" t="s">
        <v>189</v>
      </c>
      <c r="B96" s="128"/>
      <c r="C96" s="128"/>
      <c r="D96" s="129"/>
    </row>
    <row r="97" spans="1:4" ht="66" customHeight="1" x14ac:dyDescent="0.25">
      <c r="A97" s="50">
        <v>9</v>
      </c>
      <c r="B97" s="61" t="s">
        <v>2</v>
      </c>
      <c r="C97" s="57" t="s">
        <v>196</v>
      </c>
      <c r="D97" s="88"/>
    </row>
    <row r="98" spans="1:4" ht="51" customHeight="1" x14ac:dyDescent="0.25">
      <c r="A98" s="106" t="s">
        <v>194</v>
      </c>
      <c r="B98" s="107"/>
      <c r="C98" s="107"/>
      <c r="D98" s="108"/>
    </row>
    <row r="99" spans="1:4" ht="23.25" customHeight="1" x14ac:dyDescent="0.25">
      <c r="A99" s="50">
        <v>10</v>
      </c>
      <c r="B99" s="75" t="s">
        <v>1</v>
      </c>
      <c r="C99" s="91">
        <v>0.16</v>
      </c>
      <c r="D99" s="50" t="s">
        <v>0</v>
      </c>
    </row>
    <row r="100" spans="1:4" ht="15.75" customHeight="1" x14ac:dyDescent="0.25">
      <c r="A100" s="130" t="s">
        <v>195</v>
      </c>
      <c r="B100" s="131"/>
      <c r="C100" s="131"/>
      <c r="D100" s="132"/>
    </row>
    <row r="101" spans="1:4" ht="15.75" x14ac:dyDescent="0.25">
      <c r="A101" s="59">
        <v>11</v>
      </c>
      <c r="B101" s="134" t="s">
        <v>221</v>
      </c>
      <c r="C101" s="135"/>
      <c r="D101" s="136"/>
    </row>
    <row r="102" spans="1:4" ht="30" customHeight="1" x14ac:dyDescent="0.25">
      <c r="A102" s="133"/>
      <c r="B102" s="126" t="s">
        <v>192</v>
      </c>
      <c r="C102" s="126"/>
      <c r="D102" s="126"/>
    </row>
    <row r="103" spans="1:4" ht="333.75" customHeight="1" x14ac:dyDescent="0.25">
      <c r="A103" s="133"/>
      <c r="B103" s="126" t="s">
        <v>184</v>
      </c>
      <c r="C103" s="126"/>
      <c r="D103" s="126"/>
    </row>
    <row r="104" spans="1:4" ht="65.25" customHeight="1" x14ac:dyDescent="0.25">
      <c r="A104" s="126" t="s">
        <v>187</v>
      </c>
      <c r="B104" s="126"/>
      <c r="C104" s="126"/>
      <c r="D104" s="126"/>
    </row>
  </sheetData>
  <mergeCells count="31">
    <mergeCell ref="A104:D104"/>
    <mergeCell ref="A44:D44"/>
    <mergeCell ref="A1:D1"/>
    <mergeCell ref="A2:D2"/>
    <mergeCell ref="A3:D3"/>
    <mergeCell ref="A11:A14"/>
    <mergeCell ref="A16:A19"/>
    <mergeCell ref="A27:D27"/>
    <mergeCell ref="A29:A31"/>
    <mergeCell ref="A33:A37"/>
    <mergeCell ref="A39:A40"/>
    <mergeCell ref="A42:A43"/>
    <mergeCell ref="A96:D96"/>
    <mergeCell ref="A46:A50"/>
    <mergeCell ref="A51:D51"/>
    <mergeCell ref="A53:A59"/>
    <mergeCell ref="A102:A103"/>
    <mergeCell ref="B102:D102"/>
    <mergeCell ref="B103:D103"/>
    <mergeCell ref="A100:D100"/>
    <mergeCell ref="B101:D101"/>
    <mergeCell ref="A21:A26"/>
    <mergeCell ref="A98:D98"/>
    <mergeCell ref="A78:A82"/>
    <mergeCell ref="A83:D83"/>
    <mergeCell ref="A85:A89"/>
    <mergeCell ref="A90:D90"/>
    <mergeCell ref="A92:A95"/>
    <mergeCell ref="A60:D60"/>
    <mergeCell ref="A62:A76"/>
    <mergeCell ref="A77:D77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view="pageBreakPreview" topLeftCell="A72" zoomScale="110" zoomScaleNormal="110" zoomScaleSheetLayoutView="110" workbookViewId="0">
      <selection activeCell="G78" sqref="G78"/>
    </sheetView>
  </sheetViews>
  <sheetFormatPr defaultRowHeight="15" x14ac:dyDescent="0.25"/>
  <cols>
    <col min="1" max="1" width="6.42578125" style="9" customWidth="1"/>
    <col min="2" max="2" width="39.140625" style="9" customWidth="1"/>
    <col min="3" max="3" width="29.7109375" style="10" customWidth="1"/>
    <col min="4" max="4" width="16.5703125" style="9" customWidth="1"/>
  </cols>
  <sheetData>
    <row r="1" spans="1:4" ht="18.75" x14ac:dyDescent="0.25">
      <c r="A1" s="170" t="s">
        <v>151</v>
      </c>
      <c r="B1" s="170"/>
      <c r="C1" s="170"/>
      <c r="D1" s="170"/>
    </row>
    <row r="2" spans="1:4" ht="18.75" x14ac:dyDescent="0.25">
      <c r="A2" s="171" t="s">
        <v>180</v>
      </c>
      <c r="B2" s="171"/>
      <c r="C2" s="171"/>
      <c r="D2" s="171"/>
    </row>
    <row r="3" spans="1:4" ht="15.75" x14ac:dyDescent="0.25">
      <c r="A3" s="172" t="s">
        <v>120</v>
      </c>
      <c r="B3" s="172"/>
      <c r="C3" s="172"/>
      <c r="D3" s="172"/>
    </row>
    <row r="4" spans="1:4" ht="15.75" x14ac:dyDescent="0.25">
      <c r="A4" s="62"/>
      <c r="B4" s="63"/>
      <c r="C4" s="64"/>
      <c r="D4" s="63"/>
    </row>
    <row r="5" spans="1:4" ht="11.25" customHeight="1" x14ac:dyDescent="0.25">
      <c r="A5" s="50" t="s">
        <v>36</v>
      </c>
      <c r="B5" s="65" t="s">
        <v>35</v>
      </c>
      <c r="C5" s="65" t="s">
        <v>34</v>
      </c>
      <c r="D5" s="65" t="s">
        <v>33</v>
      </c>
    </row>
    <row r="6" spans="1:4" ht="32.25" customHeight="1" x14ac:dyDescent="0.25">
      <c r="A6" s="50">
        <v>1</v>
      </c>
      <c r="B6" s="65" t="s">
        <v>32</v>
      </c>
      <c r="C6" s="50" t="s">
        <v>121</v>
      </c>
      <c r="D6" s="50" t="s">
        <v>31</v>
      </c>
    </row>
    <row r="7" spans="1:4" ht="15.75" x14ac:dyDescent="0.25">
      <c r="A7" s="66" t="s">
        <v>30</v>
      </c>
      <c r="B7" s="65" t="s">
        <v>29</v>
      </c>
      <c r="C7" s="51" t="s">
        <v>181</v>
      </c>
      <c r="D7" s="65"/>
    </row>
    <row r="8" spans="1:4" ht="15.75" x14ac:dyDescent="0.25">
      <c r="A8" s="66" t="s">
        <v>28</v>
      </c>
      <c r="B8" s="65" t="s">
        <v>27</v>
      </c>
      <c r="C8" s="60">
        <v>78</v>
      </c>
      <c r="D8" s="65"/>
    </row>
    <row r="9" spans="1:4" ht="19.5" customHeight="1" x14ac:dyDescent="0.25">
      <c r="A9" s="66" t="s">
        <v>26</v>
      </c>
      <c r="B9" s="65" t="s">
        <v>25</v>
      </c>
      <c r="C9" s="60">
        <v>3.8</v>
      </c>
      <c r="D9" s="65"/>
    </row>
    <row r="10" spans="1:4" ht="47.25" x14ac:dyDescent="0.25">
      <c r="A10" s="66" t="s">
        <v>24</v>
      </c>
      <c r="B10" s="65" t="s">
        <v>123</v>
      </c>
      <c r="C10" s="67">
        <f>SUM(C11:C14)</f>
        <v>3554</v>
      </c>
      <c r="D10" s="65"/>
    </row>
    <row r="11" spans="1:4" ht="47.25" customHeight="1" x14ac:dyDescent="0.25">
      <c r="A11" s="164"/>
      <c r="B11" s="68" t="s">
        <v>38</v>
      </c>
      <c r="C11" s="60">
        <v>1304</v>
      </c>
      <c r="D11" s="65"/>
    </row>
    <row r="12" spans="1:4" ht="15.75" x14ac:dyDescent="0.25">
      <c r="A12" s="165"/>
      <c r="B12" s="68" t="s">
        <v>39</v>
      </c>
      <c r="C12" s="60">
        <v>728</v>
      </c>
      <c r="D12" s="65"/>
    </row>
    <row r="13" spans="1:4" ht="15.75" x14ac:dyDescent="0.25">
      <c r="A13" s="165"/>
      <c r="B13" s="68" t="s">
        <v>40</v>
      </c>
      <c r="C13" s="60">
        <v>266</v>
      </c>
      <c r="D13" s="65"/>
    </row>
    <row r="14" spans="1:4" ht="15.75" x14ac:dyDescent="0.25">
      <c r="A14" s="166"/>
      <c r="B14" s="68" t="s">
        <v>41</v>
      </c>
      <c r="C14" s="60">
        <v>1256</v>
      </c>
      <c r="D14" s="65"/>
    </row>
    <row r="15" spans="1:4" ht="34.5" x14ac:dyDescent="0.25">
      <c r="A15" s="66" t="s">
        <v>23</v>
      </c>
      <c r="B15" s="65" t="s">
        <v>22</v>
      </c>
      <c r="C15" s="67">
        <f>SUM(C16:C19)</f>
        <v>426.03999999999996</v>
      </c>
      <c r="D15" s="65"/>
    </row>
    <row r="16" spans="1:4" ht="15.75" x14ac:dyDescent="0.25">
      <c r="A16" s="164"/>
      <c r="B16" s="68" t="s">
        <v>38</v>
      </c>
      <c r="C16" s="60">
        <v>51.27</v>
      </c>
      <c r="D16" s="65"/>
    </row>
    <row r="17" spans="1:4" ht="15.75" x14ac:dyDescent="0.25">
      <c r="A17" s="165"/>
      <c r="B17" s="68" t="s">
        <v>39</v>
      </c>
      <c r="C17" s="60">
        <v>92.66</v>
      </c>
      <c r="D17" s="65"/>
    </row>
    <row r="18" spans="1:4" ht="15.75" x14ac:dyDescent="0.25">
      <c r="A18" s="165"/>
      <c r="B18" s="68" t="s">
        <v>40</v>
      </c>
      <c r="C18" s="60">
        <v>54.89</v>
      </c>
      <c r="D18" s="65"/>
    </row>
    <row r="19" spans="1:4" ht="15.75" x14ac:dyDescent="0.25">
      <c r="A19" s="166"/>
      <c r="B19" s="68" t="s">
        <v>41</v>
      </c>
      <c r="C19" s="60">
        <v>227.22</v>
      </c>
      <c r="D19" s="65"/>
    </row>
    <row r="20" spans="1:4" ht="47.25" x14ac:dyDescent="0.25">
      <c r="A20" s="66" t="s">
        <v>90</v>
      </c>
      <c r="B20" s="65" t="s">
        <v>124</v>
      </c>
      <c r="C20" s="69">
        <v>1.8</v>
      </c>
      <c r="D20" s="65"/>
    </row>
    <row r="21" spans="1:4" ht="29.25" customHeight="1" x14ac:dyDescent="0.25">
      <c r="A21" s="164"/>
      <c r="B21" s="70" t="s">
        <v>44</v>
      </c>
      <c r="C21" s="71">
        <v>1.3</v>
      </c>
      <c r="D21" s="65"/>
    </row>
    <row r="22" spans="1:4" ht="18.75" customHeight="1" x14ac:dyDescent="0.25">
      <c r="A22" s="165"/>
      <c r="B22" s="70" t="s">
        <v>45</v>
      </c>
      <c r="C22" s="71">
        <v>1.7</v>
      </c>
      <c r="D22" s="65"/>
    </row>
    <row r="23" spans="1:4" ht="15.75" customHeight="1" x14ac:dyDescent="0.25">
      <c r="A23" s="165"/>
      <c r="B23" s="70" t="s">
        <v>46</v>
      </c>
      <c r="C23" s="50">
        <v>2</v>
      </c>
      <c r="D23" s="65"/>
    </row>
    <row r="24" spans="1:4" ht="15.75" customHeight="1" x14ac:dyDescent="0.25">
      <c r="A24" s="165"/>
      <c r="B24" s="70" t="s">
        <v>47</v>
      </c>
      <c r="C24" s="50">
        <v>3.8</v>
      </c>
      <c r="D24" s="65"/>
    </row>
    <row r="25" spans="1:4" ht="31.5" customHeight="1" x14ac:dyDescent="0.25">
      <c r="A25" s="155" t="s">
        <v>66</v>
      </c>
      <c r="B25" s="156"/>
      <c r="C25" s="156"/>
      <c r="D25" s="157"/>
    </row>
    <row r="26" spans="1:4" ht="15.75" customHeight="1" x14ac:dyDescent="0.25">
      <c r="A26" s="50">
        <v>2</v>
      </c>
      <c r="B26" s="65" t="s">
        <v>21</v>
      </c>
      <c r="C26" s="50"/>
      <c r="D26" s="50" t="s">
        <v>0</v>
      </c>
    </row>
    <row r="27" spans="1:4" ht="15.75" customHeight="1" x14ac:dyDescent="0.25">
      <c r="A27" s="152"/>
      <c r="B27" s="68" t="s">
        <v>42</v>
      </c>
      <c r="C27" s="48">
        <v>3.5</v>
      </c>
      <c r="D27" s="65"/>
    </row>
    <row r="28" spans="1:4" ht="15.75" customHeight="1" x14ac:dyDescent="0.25">
      <c r="A28" s="153"/>
      <c r="B28" s="68" t="s">
        <v>152</v>
      </c>
      <c r="C28" s="48">
        <v>0</v>
      </c>
      <c r="D28" s="72"/>
    </row>
    <row r="29" spans="1:4" ht="15.75" customHeight="1" x14ac:dyDescent="0.25">
      <c r="A29" s="154"/>
      <c r="B29" s="68" t="s">
        <v>43</v>
      </c>
      <c r="C29" s="73">
        <f>C28/C27</f>
        <v>0</v>
      </c>
      <c r="D29" s="74"/>
    </row>
    <row r="30" spans="1:4" ht="15.75" customHeight="1" x14ac:dyDescent="0.25">
      <c r="A30" s="66" t="s">
        <v>20</v>
      </c>
      <c r="B30" s="75" t="s">
        <v>64</v>
      </c>
      <c r="C30" s="49">
        <f>SUM(C31:C35)</f>
        <v>0</v>
      </c>
      <c r="D30" s="65"/>
    </row>
    <row r="31" spans="1:4" ht="15.75" customHeight="1" x14ac:dyDescent="0.25">
      <c r="A31" s="152"/>
      <c r="B31" s="68" t="s">
        <v>44</v>
      </c>
      <c r="C31" s="48">
        <v>0</v>
      </c>
      <c r="D31" s="65"/>
    </row>
    <row r="32" spans="1:4" ht="30.75" customHeight="1" x14ac:dyDescent="0.25">
      <c r="A32" s="153"/>
      <c r="B32" s="68" t="s">
        <v>45</v>
      </c>
      <c r="C32" s="48">
        <v>0</v>
      </c>
      <c r="D32" s="65"/>
    </row>
    <row r="33" spans="1:4" ht="15.75" x14ac:dyDescent="0.25">
      <c r="A33" s="153"/>
      <c r="B33" s="68" t="s">
        <v>46</v>
      </c>
      <c r="C33" s="48">
        <v>0</v>
      </c>
      <c r="D33" s="65"/>
    </row>
    <row r="34" spans="1:4" ht="15.75" x14ac:dyDescent="0.25">
      <c r="A34" s="153"/>
      <c r="B34" s="68" t="s">
        <v>47</v>
      </c>
      <c r="C34" s="77"/>
      <c r="D34" s="65"/>
    </row>
    <row r="35" spans="1:4" ht="15.75" x14ac:dyDescent="0.25">
      <c r="A35" s="154"/>
      <c r="B35" s="68" t="s">
        <v>103</v>
      </c>
      <c r="C35" s="77"/>
      <c r="D35" s="65"/>
    </row>
    <row r="36" spans="1:4" ht="34.5" x14ac:dyDescent="0.25">
      <c r="A36" s="66" t="s">
        <v>18</v>
      </c>
      <c r="B36" s="75" t="s">
        <v>17</v>
      </c>
      <c r="C36" s="78"/>
      <c r="D36" s="65"/>
    </row>
    <row r="37" spans="1:4" ht="15.75" x14ac:dyDescent="0.25">
      <c r="A37" s="152"/>
      <c r="B37" s="68" t="s">
        <v>42</v>
      </c>
      <c r="C37" s="48">
        <v>3.5</v>
      </c>
      <c r="D37" s="65"/>
    </row>
    <row r="38" spans="1:4" ht="23.25" customHeight="1" x14ac:dyDescent="0.25">
      <c r="A38" s="154"/>
      <c r="B38" s="68" t="s">
        <v>49</v>
      </c>
      <c r="C38" s="48">
        <f>C30</f>
        <v>0</v>
      </c>
      <c r="D38" s="65"/>
    </row>
    <row r="39" spans="1:4" ht="31.5" x14ac:dyDescent="0.25">
      <c r="A39" s="66" t="s">
        <v>16</v>
      </c>
      <c r="B39" s="61" t="s">
        <v>125</v>
      </c>
      <c r="C39" s="72"/>
      <c r="D39" s="65"/>
    </row>
    <row r="40" spans="1:4" ht="15.75" x14ac:dyDescent="0.25">
      <c r="A40" s="152"/>
      <c r="B40" s="68" t="s">
        <v>42</v>
      </c>
      <c r="C40" s="79">
        <v>0</v>
      </c>
      <c r="D40" s="65"/>
    </row>
    <row r="41" spans="1:4" ht="15.75" x14ac:dyDescent="0.25">
      <c r="A41" s="154"/>
      <c r="B41" s="68" t="s">
        <v>49</v>
      </c>
      <c r="C41" s="60">
        <v>0</v>
      </c>
      <c r="D41" s="65"/>
    </row>
    <row r="42" spans="1:4" ht="15.75" x14ac:dyDescent="0.25">
      <c r="A42" s="161" t="s">
        <v>63</v>
      </c>
      <c r="B42" s="162"/>
      <c r="C42" s="162"/>
      <c r="D42" s="163"/>
    </row>
    <row r="43" spans="1:4" ht="15.75" customHeight="1" x14ac:dyDescent="0.25">
      <c r="A43" s="50">
        <v>3</v>
      </c>
      <c r="B43" s="75" t="s">
        <v>14</v>
      </c>
      <c r="C43" s="60" t="s">
        <v>153</v>
      </c>
      <c r="D43" s="50" t="s">
        <v>0</v>
      </c>
    </row>
    <row r="44" spans="1:4" ht="15.75" x14ac:dyDescent="0.25">
      <c r="A44" s="152"/>
      <c r="B44" s="68" t="s">
        <v>50</v>
      </c>
      <c r="C44" s="67" t="s">
        <v>57</v>
      </c>
      <c r="D44" s="65"/>
    </row>
    <row r="45" spans="1:4" ht="15.75" x14ac:dyDescent="0.25">
      <c r="A45" s="153"/>
      <c r="B45" s="89" t="s">
        <v>51</v>
      </c>
      <c r="C45" s="67" t="s">
        <v>57</v>
      </c>
      <c r="D45" s="65"/>
    </row>
    <row r="46" spans="1:4" ht="15.75" customHeight="1" x14ac:dyDescent="0.25">
      <c r="A46" s="153"/>
      <c r="B46" s="68" t="s">
        <v>91</v>
      </c>
      <c r="C46" s="60" t="s">
        <v>57</v>
      </c>
      <c r="D46" s="65"/>
    </row>
    <row r="47" spans="1:4" ht="15.75" x14ac:dyDescent="0.25">
      <c r="A47" s="153"/>
      <c r="B47" s="68" t="s">
        <v>52</v>
      </c>
      <c r="C47" s="80" t="s">
        <v>173</v>
      </c>
      <c r="D47" s="65"/>
    </row>
    <row r="48" spans="1:4" ht="15.75" customHeight="1" x14ac:dyDescent="0.25">
      <c r="A48" s="154"/>
      <c r="B48" s="68" t="s">
        <v>126</v>
      </c>
      <c r="C48" s="80" t="s">
        <v>173</v>
      </c>
      <c r="D48" s="65"/>
    </row>
    <row r="49" spans="1:4" ht="15.75" customHeight="1" x14ac:dyDescent="0.25">
      <c r="A49" s="161" t="s">
        <v>63</v>
      </c>
      <c r="B49" s="162"/>
      <c r="C49" s="162"/>
      <c r="D49" s="163"/>
    </row>
    <row r="50" spans="1:4" ht="51.75" customHeight="1" x14ac:dyDescent="0.25">
      <c r="A50" s="50">
        <v>4</v>
      </c>
      <c r="B50" s="61" t="s">
        <v>127</v>
      </c>
      <c r="C50" s="50"/>
      <c r="D50" s="50" t="s">
        <v>0</v>
      </c>
    </row>
    <row r="51" spans="1:4" ht="15.75" customHeight="1" x14ac:dyDescent="0.25">
      <c r="A51" s="152"/>
      <c r="B51" s="68" t="s">
        <v>53</v>
      </c>
      <c r="C51" s="67" t="s">
        <v>128</v>
      </c>
      <c r="D51" s="65"/>
    </row>
    <row r="52" spans="1:4" ht="47.25" customHeight="1" x14ac:dyDescent="0.25">
      <c r="A52" s="153"/>
      <c r="B52" s="68" t="s">
        <v>54</v>
      </c>
      <c r="C52" s="60" t="s">
        <v>128</v>
      </c>
      <c r="D52" s="65"/>
    </row>
    <row r="53" spans="1:4" ht="15.75" customHeight="1" x14ac:dyDescent="0.25">
      <c r="A53" s="153"/>
      <c r="B53" s="70" t="s">
        <v>74</v>
      </c>
      <c r="C53" s="50" t="s">
        <v>128</v>
      </c>
      <c r="D53" s="65"/>
    </row>
    <row r="54" spans="1:4" ht="15.75" x14ac:dyDescent="0.25">
      <c r="A54" s="153"/>
      <c r="B54" s="70" t="s">
        <v>75</v>
      </c>
      <c r="C54" s="50" t="s">
        <v>128</v>
      </c>
      <c r="D54" s="65"/>
    </row>
    <row r="55" spans="1:4" ht="16.5" customHeight="1" x14ac:dyDescent="0.25">
      <c r="A55" s="153"/>
      <c r="B55" s="70" t="s">
        <v>76</v>
      </c>
      <c r="C55" s="50" t="s">
        <v>128</v>
      </c>
      <c r="D55" s="65"/>
    </row>
    <row r="56" spans="1:4" ht="29.25" customHeight="1" x14ac:dyDescent="0.25">
      <c r="A56" s="153"/>
      <c r="B56" s="68" t="s">
        <v>55</v>
      </c>
      <c r="C56" s="60" t="s">
        <v>128</v>
      </c>
      <c r="D56" s="65"/>
    </row>
    <row r="57" spans="1:4" ht="31.5" x14ac:dyDescent="0.25">
      <c r="A57" s="154"/>
      <c r="B57" s="68" t="s">
        <v>56</v>
      </c>
      <c r="C57" s="60" t="s">
        <v>128</v>
      </c>
      <c r="D57" s="65"/>
    </row>
    <row r="58" spans="1:4" ht="23.25" customHeight="1" x14ac:dyDescent="0.25">
      <c r="A58" s="161" t="s">
        <v>129</v>
      </c>
      <c r="B58" s="162"/>
      <c r="C58" s="162"/>
      <c r="D58" s="163"/>
    </row>
    <row r="59" spans="1:4" ht="68.25" customHeight="1" x14ac:dyDescent="0.25">
      <c r="A59" s="50">
        <v>5</v>
      </c>
      <c r="B59" s="75" t="s">
        <v>12</v>
      </c>
      <c r="C59" s="50" t="s">
        <v>130</v>
      </c>
      <c r="D59" s="50" t="s">
        <v>0</v>
      </c>
    </row>
    <row r="60" spans="1:4" ht="54" customHeight="1" x14ac:dyDescent="0.25">
      <c r="A60" s="158"/>
      <c r="B60" s="81" t="s">
        <v>11</v>
      </c>
      <c r="C60" s="82">
        <f>C61+C67+C66+C68+C72+C73+C74</f>
        <v>1757</v>
      </c>
      <c r="D60" s="65"/>
    </row>
    <row r="61" spans="1:4" ht="47.25" customHeight="1" x14ac:dyDescent="0.25">
      <c r="A61" s="159"/>
      <c r="B61" s="83" t="s">
        <v>131</v>
      </c>
      <c r="C61" s="60">
        <v>0</v>
      </c>
      <c r="D61" s="65"/>
    </row>
    <row r="62" spans="1:4" ht="33" customHeight="1" x14ac:dyDescent="0.25">
      <c r="A62" s="159"/>
      <c r="B62" s="81" t="s">
        <v>132</v>
      </c>
      <c r="C62" s="78"/>
      <c r="D62" s="65"/>
    </row>
    <row r="63" spans="1:4" ht="60.75" customHeight="1" x14ac:dyDescent="0.25">
      <c r="A63" s="159"/>
      <c r="B63" s="81" t="s">
        <v>133</v>
      </c>
      <c r="C63" s="78"/>
      <c r="D63" s="65"/>
    </row>
    <row r="64" spans="1:4" ht="51.75" customHeight="1" x14ac:dyDescent="0.25">
      <c r="A64" s="159"/>
      <c r="B64" s="81" t="s">
        <v>134</v>
      </c>
      <c r="C64" s="78"/>
      <c r="D64" s="65"/>
    </row>
    <row r="65" spans="1:4" ht="47.25" customHeight="1" x14ac:dyDescent="0.25">
      <c r="A65" s="159"/>
      <c r="B65" s="81" t="s">
        <v>135</v>
      </c>
      <c r="C65" s="78"/>
      <c r="D65" s="65"/>
    </row>
    <row r="66" spans="1:4" ht="74.25" customHeight="1" x14ac:dyDescent="0.25">
      <c r="A66" s="159"/>
      <c r="B66" s="83" t="s">
        <v>10</v>
      </c>
      <c r="C66" s="60"/>
      <c r="D66" s="65"/>
    </row>
    <row r="67" spans="1:4" ht="69.75" customHeight="1" x14ac:dyDescent="0.25">
      <c r="A67" s="159"/>
      <c r="B67" s="81" t="s">
        <v>61</v>
      </c>
      <c r="C67" s="50">
        <f>300+36</f>
        <v>336</v>
      </c>
      <c r="D67" s="81"/>
    </row>
    <row r="68" spans="1:4" ht="51" customHeight="1" x14ac:dyDescent="0.25">
      <c r="A68" s="159"/>
      <c r="B68" s="81" t="s">
        <v>9</v>
      </c>
      <c r="C68" s="79">
        <f>C69+C70+C71</f>
        <v>1402</v>
      </c>
      <c r="D68" s="81"/>
    </row>
    <row r="69" spans="1:4" ht="51.75" customHeight="1" x14ac:dyDescent="0.25">
      <c r="A69" s="159"/>
      <c r="B69" s="61" t="s">
        <v>136</v>
      </c>
      <c r="C69" s="93">
        <f>600+415+387</f>
        <v>1402</v>
      </c>
      <c r="D69" s="61"/>
    </row>
    <row r="70" spans="1:4" ht="63" customHeight="1" x14ac:dyDescent="0.25">
      <c r="A70" s="159"/>
      <c r="B70" s="81" t="s">
        <v>137</v>
      </c>
      <c r="C70" s="79">
        <v>0</v>
      </c>
      <c r="D70" s="81"/>
    </row>
    <row r="71" spans="1:4" ht="93" customHeight="1" x14ac:dyDescent="0.25">
      <c r="A71" s="159"/>
      <c r="B71" s="81" t="s">
        <v>138</v>
      </c>
      <c r="C71" s="84"/>
      <c r="D71" s="81"/>
    </row>
    <row r="72" spans="1:4" ht="58.5" customHeight="1" x14ac:dyDescent="0.25">
      <c r="A72" s="159"/>
      <c r="B72" s="81" t="s">
        <v>139</v>
      </c>
      <c r="C72" s="60">
        <v>0</v>
      </c>
      <c r="D72" s="81"/>
    </row>
    <row r="73" spans="1:4" ht="29.25" customHeight="1" x14ac:dyDescent="0.25">
      <c r="A73" s="159"/>
      <c r="B73" s="81" t="s">
        <v>140</v>
      </c>
      <c r="C73" s="60">
        <v>0</v>
      </c>
      <c r="D73" s="81"/>
    </row>
    <row r="74" spans="1:4" ht="91.5" customHeight="1" x14ac:dyDescent="0.25">
      <c r="A74" s="160"/>
      <c r="B74" s="58" t="s">
        <v>262</v>
      </c>
      <c r="C74" s="24">
        <f>11+8</f>
        <v>19</v>
      </c>
      <c r="D74" s="95"/>
    </row>
    <row r="75" spans="1:4" ht="97.5" customHeight="1" x14ac:dyDescent="0.25">
      <c r="A75" s="161" t="s">
        <v>71</v>
      </c>
      <c r="B75" s="162"/>
      <c r="C75" s="162"/>
      <c r="D75" s="163"/>
    </row>
    <row r="76" spans="1:4" ht="29.25" customHeight="1" x14ac:dyDescent="0.25">
      <c r="A76" s="153"/>
      <c r="B76" s="81" t="s">
        <v>141</v>
      </c>
      <c r="C76" s="51">
        <v>194.81</v>
      </c>
      <c r="D76" s="81"/>
    </row>
    <row r="77" spans="1:4" ht="29.25" customHeight="1" x14ac:dyDescent="0.25">
      <c r="A77" s="153"/>
      <c r="B77" s="81" t="s">
        <v>142</v>
      </c>
      <c r="C77" s="85" t="s">
        <v>259</v>
      </c>
      <c r="D77" s="81"/>
    </row>
    <row r="78" spans="1:4" ht="43.5" customHeight="1" x14ac:dyDescent="0.25">
      <c r="A78" s="153"/>
      <c r="B78" s="81" t="s">
        <v>100</v>
      </c>
      <c r="C78" s="85" t="s">
        <v>259</v>
      </c>
      <c r="D78" s="81"/>
    </row>
    <row r="79" spans="1:4" ht="31.5" customHeight="1" x14ac:dyDescent="0.25">
      <c r="A79" s="153"/>
      <c r="B79" s="81" t="s">
        <v>212</v>
      </c>
      <c r="C79" s="51" t="s">
        <v>260</v>
      </c>
      <c r="D79" s="81"/>
    </row>
    <row r="80" spans="1:4" ht="27.75" customHeight="1" x14ac:dyDescent="0.25">
      <c r="A80" s="154"/>
      <c r="B80" s="81" t="s">
        <v>213</v>
      </c>
      <c r="C80" s="51" t="s">
        <v>128</v>
      </c>
      <c r="D80" s="81"/>
    </row>
    <row r="81" spans="1:4" ht="18" customHeight="1" x14ac:dyDescent="0.25">
      <c r="A81" s="161" t="s">
        <v>143</v>
      </c>
      <c r="B81" s="162"/>
      <c r="C81" s="162"/>
      <c r="D81" s="163"/>
    </row>
    <row r="82" spans="1:4" ht="28.5" customHeight="1" x14ac:dyDescent="0.25">
      <c r="A82" s="50">
        <v>7</v>
      </c>
      <c r="B82" s="61" t="s">
        <v>69</v>
      </c>
      <c r="C82" s="60" t="s">
        <v>13</v>
      </c>
      <c r="D82" s="50" t="s">
        <v>0</v>
      </c>
    </row>
    <row r="83" spans="1:4" ht="27" customHeight="1" x14ac:dyDescent="0.25">
      <c r="A83" s="167"/>
      <c r="B83" s="81" t="s">
        <v>144</v>
      </c>
      <c r="C83" s="60" t="s">
        <v>13</v>
      </c>
      <c r="D83" s="86"/>
    </row>
    <row r="84" spans="1:4" ht="33" customHeight="1" x14ac:dyDescent="0.25">
      <c r="A84" s="168"/>
      <c r="B84" s="81" t="s">
        <v>145</v>
      </c>
      <c r="C84" s="60" t="s">
        <v>13</v>
      </c>
      <c r="D84" s="86"/>
    </row>
    <row r="85" spans="1:4" ht="22.5" customHeight="1" x14ac:dyDescent="0.25">
      <c r="A85" s="168"/>
      <c r="B85" s="81" t="s">
        <v>146</v>
      </c>
      <c r="C85" s="60" t="s">
        <v>13</v>
      </c>
      <c r="D85" s="86"/>
    </row>
    <row r="86" spans="1:4" ht="18" customHeight="1" x14ac:dyDescent="0.25">
      <c r="A86" s="168"/>
      <c r="B86" s="81" t="s">
        <v>147</v>
      </c>
      <c r="C86" s="60" t="s">
        <v>13</v>
      </c>
      <c r="D86" s="86"/>
    </row>
    <row r="87" spans="1:4" ht="30.75" customHeight="1" x14ac:dyDescent="0.25">
      <c r="A87" s="169"/>
      <c r="B87" s="81" t="s">
        <v>148</v>
      </c>
      <c r="C87" s="60" t="s">
        <v>13</v>
      </c>
      <c r="D87" s="86"/>
    </row>
    <row r="88" spans="1:4" ht="30.75" customHeight="1" x14ac:dyDescent="0.25">
      <c r="A88" s="161" t="s">
        <v>67</v>
      </c>
      <c r="B88" s="162"/>
      <c r="C88" s="162"/>
      <c r="D88" s="163"/>
    </row>
    <row r="89" spans="1:4" ht="15.75" x14ac:dyDescent="0.25">
      <c r="A89" s="50">
        <v>8</v>
      </c>
      <c r="B89" s="61" t="s">
        <v>8</v>
      </c>
      <c r="C89" s="65"/>
      <c r="D89" s="50" t="s">
        <v>0</v>
      </c>
    </row>
    <row r="90" spans="1:4" ht="15" customHeight="1" x14ac:dyDescent="0.25">
      <c r="A90" s="167"/>
      <c r="B90" s="81" t="s">
        <v>7</v>
      </c>
      <c r="C90" s="50" t="s">
        <v>13</v>
      </c>
      <c r="D90" s="87"/>
    </row>
    <row r="91" spans="1:4" ht="29.25" customHeight="1" x14ac:dyDescent="0.25">
      <c r="A91" s="168"/>
      <c r="B91" s="81" t="s">
        <v>6</v>
      </c>
      <c r="C91" s="50" t="s">
        <v>13</v>
      </c>
      <c r="D91" s="50" t="s">
        <v>0</v>
      </c>
    </row>
    <row r="92" spans="1:4" ht="64.5" customHeight="1" x14ac:dyDescent="0.25">
      <c r="A92" s="168"/>
      <c r="B92" s="81" t="s">
        <v>5</v>
      </c>
      <c r="C92" s="60" t="s">
        <v>149</v>
      </c>
      <c r="D92" s="50" t="s">
        <v>4</v>
      </c>
    </row>
    <row r="93" spans="1:4" ht="48" customHeight="1" x14ac:dyDescent="0.25">
      <c r="A93" s="168"/>
      <c r="B93" s="81" t="s">
        <v>101</v>
      </c>
      <c r="C93" s="60" t="s">
        <v>150</v>
      </c>
      <c r="D93" s="50" t="s">
        <v>4</v>
      </c>
    </row>
    <row r="94" spans="1:4" ht="163.5" customHeight="1" x14ac:dyDescent="0.25">
      <c r="A94" s="127" t="s">
        <v>190</v>
      </c>
      <c r="B94" s="128"/>
      <c r="C94" s="128"/>
      <c r="D94" s="129"/>
    </row>
    <row r="95" spans="1:4" ht="66" customHeight="1" x14ac:dyDescent="0.25">
      <c r="A95" s="50">
        <v>9</v>
      </c>
      <c r="B95" s="61" t="s">
        <v>2</v>
      </c>
      <c r="C95" s="57" t="s">
        <v>196</v>
      </c>
      <c r="D95" s="88"/>
    </row>
    <row r="96" spans="1:4" ht="24.75" customHeight="1" x14ac:dyDescent="0.25">
      <c r="A96" s="106" t="s">
        <v>194</v>
      </c>
      <c r="B96" s="107"/>
      <c r="C96" s="107"/>
      <c r="D96" s="108"/>
    </row>
    <row r="97" spans="1:4" ht="15.75" x14ac:dyDescent="0.25">
      <c r="A97" s="50">
        <v>10</v>
      </c>
      <c r="B97" s="75" t="s">
        <v>1</v>
      </c>
      <c r="C97" s="91">
        <v>0.16</v>
      </c>
      <c r="D97" s="50" t="s">
        <v>0</v>
      </c>
    </row>
    <row r="98" spans="1:4" ht="15.75" customHeight="1" x14ac:dyDescent="0.25">
      <c r="A98" s="130" t="s">
        <v>195</v>
      </c>
      <c r="B98" s="131"/>
      <c r="C98" s="131"/>
      <c r="D98" s="132"/>
    </row>
    <row r="99" spans="1:4" ht="15.75" x14ac:dyDescent="0.25">
      <c r="A99" s="59">
        <v>11</v>
      </c>
      <c r="B99" s="134" t="s">
        <v>221</v>
      </c>
      <c r="C99" s="135"/>
      <c r="D99" s="136"/>
    </row>
    <row r="100" spans="1:4" ht="30" customHeight="1" x14ac:dyDescent="0.25">
      <c r="A100" s="133"/>
      <c r="B100" s="126" t="s">
        <v>261</v>
      </c>
      <c r="C100" s="126"/>
      <c r="D100" s="126"/>
    </row>
    <row r="101" spans="1:4" ht="363" customHeight="1" x14ac:dyDescent="0.25">
      <c r="A101" s="133"/>
      <c r="B101" s="126" t="s">
        <v>184</v>
      </c>
      <c r="C101" s="126"/>
      <c r="D101" s="126"/>
    </row>
    <row r="102" spans="1:4" ht="75.75" customHeight="1" x14ac:dyDescent="0.25">
      <c r="A102" s="126" t="s">
        <v>187</v>
      </c>
      <c r="B102" s="126"/>
      <c r="C102" s="126"/>
      <c r="D102" s="126"/>
    </row>
  </sheetData>
  <mergeCells count="31">
    <mergeCell ref="A102:D102"/>
    <mergeCell ref="A42:D42"/>
    <mergeCell ref="A1:D1"/>
    <mergeCell ref="A2:D2"/>
    <mergeCell ref="A3:D3"/>
    <mergeCell ref="A11:A14"/>
    <mergeCell ref="A16:A19"/>
    <mergeCell ref="A21:A24"/>
    <mergeCell ref="A25:D25"/>
    <mergeCell ref="A27:A29"/>
    <mergeCell ref="A31:A35"/>
    <mergeCell ref="A37:A38"/>
    <mergeCell ref="A40:A41"/>
    <mergeCell ref="A94:D94"/>
    <mergeCell ref="A44:A48"/>
    <mergeCell ref="A49:D49"/>
    <mergeCell ref="A81:D81"/>
    <mergeCell ref="A83:A87"/>
    <mergeCell ref="A88:D88"/>
    <mergeCell ref="A90:A93"/>
    <mergeCell ref="A51:A57"/>
    <mergeCell ref="A58:D58"/>
    <mergeCell ref="A76:A80"/>
    <mergeCell ref="A60:A74"/>
    <mergeCell ref="A75:D75"/>
    <mergeCell ref="A100:A101"/>
    <mergeCell ref="B100:D100"/>
    <mergeCell ref="B101:D101"/>
    <mergeCell ref="A96:D96"/>
    <mergeCell ref="A98:D98"/>
    <mergeCell ref="B99:D99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2104 Березниковксое </vt:lpstr>
      <vt:lpstr>1951 Верхнетоемское </vt:lpstr>
      <vt:lpstr>2105 Верхнетоемское </vt:lpstr>
      <vt:lpstr>2137 Верхнетоемское </vt:lpstr>
      <vt:lpstr>2168 Шенкурское </vt:lpstr>
      <vt:lpstr>2421 Березниковское </vt:lpstr>
      <vt:lpstr>2463 Верхнетоемское </vt:lpstr>
      <vt:lpstr>'2104 Березниковксое '!Область_печати</vt:lpstr>
      <vt:lpstr>'2137 Верхнетоемское '!Область_печати</vt:lpstr>
      <vt:lpstr>'2168 Шенкурское '!Область_печати</vt:lpstr>
      <vt:lpstr>'2421 Березниковское '!Область_печати</vt:lpstr>
      <vt:lpstr>'2463 Верхнетоемское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Екатерина</cp:lastModifiedBy>
  <cp:lastPrinted>2020-02-19T08:45:39Z</cp:lastPrinted>
  <dcterms:created xsi:type="dcterms:W3CDTF">2018-01-24T08:15:58Z</dcterms:created>
  <dcterms:modified xsi:type="dcterms:W3CDTF">2021-03-29T11:22:27Z</dcterms:modified>
</cp:coreProperties>
</file>